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fileSharing readOnlyRecommended="1"/>
  <workbookPr filterPrivacy="1" codeName="Denne_projektmappe"/>
  <xr:revisionPtr revIDLastSave="0" documentId="13_ncr:8001_{74C66D94-BD78-4FA0-981D-A2157E899F6B}" xr6:coauthVersionLast="47" xr6:coauthVersionMax="47" xr10:uidLastSave="{00000000-0000-0000-0000-000000000000}"/>
  <bookViews>
    <workbookView xWindow="-110" yWindow="-110" windowWidth="19420" windowHeight="10300" tabRatio="861" xr2:uid="{00000000-000D-0000-FFFF-FFFF00000000}"/>
  </bookViews>
  <sheets>
    <sheet name="0. Forside" sheetId="1" r:id="rId1"/>
    <sheet name="1. Evalueringsteknisk pris" sheetId="24" r:id="rId2"/>
    <sheet name="4. Afkl.fasen &amp; Transition Ind" sheetId="6" r:id="rId3"/>
    <sheet name="5.1 Support" sheetId="10" r:id="rId4"/>
    <sheet name="5.2 Applikationsdrift" sheetId="19" r:id="rId5"/>
    <sheet name="5.4 Applikationsvedligeholdelse" sheetId="32" r:id="rId6"/>
    <sheet name="6. Design og planlægningsfasen" sheetId="26" r:id="rId7"/>
    <sheet name="7. Udviklingsfasen" sheetId="34" r:id="rId8"/>
    <sheet name="8.1 Standardbestillingsydelser" sheetId="9" r:id="rId9"/>
    <sheet name="8.2 Konsulentydelser,Timepriser" sheetId="11" r:id="rId10"/>
    <sheet name="13 Optioner" sheetId="35" r:id="rId1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9" i="26" l="1"/>
  <c r="A18" i="26"/>
  <c r="A17" i="26"/>
  <c r="A16" i="26"/>
  <c r="A15" i="26"/>
  <c r="A14" i="26"/>
  <c r="A13" i="26"/>
  <c r="A12" i="26"/>
  <c r="A11" i="26"/>
  <c r="F146" i="26"/>
  <c r="H146" i="26" s="1"/>
  <c r="F145" i="26"/>
  <c r="H145" i="26" s="1"/>
  <c r="F144" i="26"/>
  <c r="H144" i="26" s="1"/>
  <c r="F143" i="26"/>
  <c r="H143" i="26" s="1"/>
  <c r="F139" i="26"/>
  <c r="H139" i="26" s="1"/>
  <c r="F138" i="26"/>
  <c r="H138" i="26" s="1"/>
  <c r="F137" i="26"/>
  <c r="H137" i="26" s="1"/>
  <c r="F136" i="26"/>
  <c r="H136" i="26" s="1"/>
  <c r="F132" i="26"/>
  <c r="H132" i="26" s="1"/>
  <c r="F131" i="26"/>
  <c r="H131" i="26" s="1"/>
  <c r="F130" i="26"/>
  <c r="H130" i="26" s="1"/>
  <c r="F129" i="26"/>
  <c r="H129" i="26" s="1"/>
  <c r="F125" i="26"/>
  <c r="H125" i="26" s="1"/>
  <c r="F124" i="26"/>
  <c r="H124" i="26" s="1"/>
  <c r="F123" i="26"/>
  <c r="H123" i="26" s="1"/>
  <c r="F122" i="26"/>
  <c r="H122" i="26" s="1"/>
  <c r="F118" i="26"/>
  <c r="H118" i="26" s="1"/>
  <c r="F117" i="26"/>
  <c r="H117" i="26" s="1"/>
  <c r="F116" i="26"/>
  <c r="H116" i="26" s="1"/>
  <c r="F115" i="26"/>
  <c r="H115" i="26" s="1"/>
  <c r="F111" i="26"/>
  <c r="H111" i="26" s="1"/>
  <c r="F110" i="26"/>
  <c r="H110" i="26" s="1"/>
  <c r="F109" i="26"/>
  <c r="H109" i="26" s="1"/>
  <c r="F108" i="26"/>
  <c r="H108" i="26" s="1"/>
  <c r="F104" i="26"/>
  <c r="H104" i="26" s="1"/>
  <c r="F103" i="26"/>
  <c r="H103" i="26" s="1"/>
  <c r="F102" i="26"/>
  <c r="H102" i="26" s="1"/>
  <c r="F101" i="26"/>
  <c r="H101" i="26" s="1"/>
  <c r="F97" i="26"/>
  <c r="H97" i="26" s="1"/>
  <c r="F96" i="26"/>
  <c r="H96" i="26" s="1"/>
  <c r="F95" i="26"/>
  <c r="H95" i="26" s="1"/>
  <c r="F94" i="26"/>
  <c r="H94" i="26" s="1"/>
  <c r="F90" i="26"/>
  <c r="H90" i="26" s="1"/>
  <c r="F89" i="26"/>
  <c r="H89" i="26" s="1"/>
  <c r="F88" i="26"/>
  <c r="H88" i="26" s="1"/>
  <c r="F87" i="26"/>
  <c r="H87" i="26" s="1"/>
  <c r="F83" i="26"/>
  <c r="H83" i="26" s="1"/>
  <c r="F82" i="26"/>
  <c r="H82" i="26" s="1"/>
  <c r="F81" i="26"/>
  <c r="H81" i="26" s="1"/>
  <c r="F80" i="26"/>
  <c r="H80" i="26" s="1"/>
  <c r="F76" i="26"/>
  <c r="H76" i="26" s="1"/>
  <c r="F75" i="26"/>
  <c r="H75" i="26" s="1"/>
  <c r="F74" i="26"/>
  <c r="H74" i="26" s="1"/>
  <c r="F73" i="26"/>
  <c r="H73" i="26" s="1"/>
  <c r="F69" i="26"/>
  <c r="H69" i="26" s="1"/>
  <c r="F68" i="26"/>
  <c r="H68" i="26" s="1"/>
  <c r="F67" i="26"/>
  <c r="H67" i="26" s="1"/>
  <c r="F66" i="26"/>
  <c r="H66" i="26" s="1"/>
  <c r="F62" i="26"/>
  <c r="H62" i="26" s="1"/>
  <c r="F61" i="26"/>
  <c r="H61" i="26" s="1"/>
  <c r="F60" i="26"/>
  <c r="H60" i="26" s="1"/>
  <c r="F59" i="26"/>
  <c r="H59" i="26" s="1"/>
  <c r="F55" i="26"/>
  <c r="H55" i="26" s="1"/>
  <c r="F54" i="26"/>
  <c r="H54" i="26" s="1"/>
  <c r="F53" i="26"/>
  <c r="H53" i="26" s="1"/>
  <c r="F52" i="26"/>
  <c r="H52" i="26" s="1"/>
  <c r="F48" i="26"/>
  <c r="H48" i="26" s="1"/>
  <c r="F47" i="26"/>
  <c r="H47" i="26" s="1"/>
  <c r="F46" i="26"/>
  <c r="H46" i="26" s="1"/>
  <c r="F45" i="26"/>
  <c r="H45" i="26" s="1"/>
  <c r="F41" i="26"/>
  <c r="H41" i="26" s="1"/>
  <c r="F40" i="26"/>
  <c r="H40" i="26" s="1"/>
  <c r="F39" i="26"/>
  <c r="H39" i="26" s="1"/>
  <c r="F38" i="26"/>
  <c r="H38" i="26" s="1"/>
  <c r="F34" i="26"/>
  <c r="H34" i="26" s="1"/>
  <c r="F33" i="26"/>
  <c r="H33" i="26" s="1"/>
  <c r="F32" i="26"/>
  <c r="H32" i="26" s="1"/>
  <c r="F31" i="26"/>
  <c r="H31" i="26" s="1"/>
  <c r="F27" i="26"/>
  <c r="H27" i="26" s="1"/>
  <c r="F26" i="26"/>
  <c r="H26" i="26" s="1"/>
  <c r="F25" i="26"/>
  <c r="H25" i="26" s="1"/>
  <c r="F24" i="26"/>
  <c r="H24" i="26" s="1"/>
  <c r="F18" i="26"/>
  <c r="H18" i="26" s="1"/>
  <c r="F19" i="26"/>
  <c r="H19" i="26" s="1"/>
  <c r="F20" i="26"/>
  <c r="H20" i="26" s="1"/>
  <c r="F17" i="26"/>
  <c r="H17" i="26" s="1"/>
  <c r="G25" i="35"/>
  <c r="H25" i="35"/>
  <c r="I25" i="35"/>
  <c r="J25" i="35"/>
  <c r="K25" i="35"/>
  <c r="L25" i="35"/>
  <c r="M25" i="35"/>
  <c r="N25" i="35"/>
  <c r="O25" i="35"/>
  <c r="F25" i="35"/>
  <c r="G19" i="35"/>
  <c r="H19" i="35"/>
  <c r="I19" i="35"/>
  <c r="J19" i="35"/>
  <c r="K19" i="35"/>
  <c r="L19" i="35"/>
  <c r="M19" i="35"/>
  <c r="N19" i="35"/>
  <c r="O19" i="35"/>
  <c r="F19" i="35"/>
  <c r="G13" i="35"/>
  <c r="H13" i="35"/>
  <c r="I13" i="35"/>
  <c r="J13" i="35"/>
  <c r="K13" i="35"/>
  <c r="L13" i="35"/>
  <c r="M13" i="35"/>
  <c r="N13" i="35"/>
  <c r="O13" i="35"/>
  <c r="F13" i="35"/>
  <c r="F33" i="35" s="1"/>
  <c r="B18" i="26" l="1" a="1"/>
  <c r="B18" i="26" s="1"/>
  <c r="B19" i="26" a="1"/>
  <c r="B19" i="26" s="1"/>
  <c r="B17" i="26" a="1"/>
  <c r="B17" i="26" s="1"/>
  <c r="B16" i="26" a="1"/>
  <c r="B16" i="26" s="1"/>
  <c r="B15" i="26" a="1"/>
  <c r="B15" i="26" s="1"/>
  <c r="B14" i="26" a="1"/>
  <c r="B14" i="26" s="1"/>
  <c r="B13" i="26" a="1"/>
  <c r="B13" i="26" s="1"/>
  <c r="B12" i="26" a="1"/>
  <c r="B12" i="26" s="1"/>
  <c r="B11" i="26" a="1"/>
  <c r="B11" i="26" s="1"/>
  <c r="O33" i="35"/>
  <c r="B34" i="24"/>
  <c r="B35" i="24" s="1"/>
  <c r="G33" i="35"/>
  <c r="L33" i="35"/>
  <c r="J33" i="35"/>
  <c r="N33" i="35"/>
  <c r="M33" i="35"/>
  <c r="I33" i="35"/>
  <c r="H33" i="35"/>
  <c r="K33" i="35"/>
  <c r="O65" i="11" a="1"/>
  <c r="O65" i="11" s="1"/>
  <c r="O56" i="11"/>
  <c r="O46" i="11" a="1"/>
  <c r="O46" i="11" s="1"/>
  <c r="O36" i="11" a="1"/>
  <c r="O36" i="11" s="1"/>
  <c r="O27" i="11"/>
  <c r="O19" i="11"/>
  <c r="E57" i="9"/>
  <c r="F57" i="9"/>
  <c r="N57" i="9"/>
  <c r="O12" i="32"/>
  <c r="O18" i="32" s="1"/>
  <c r="O12" i="19"/>
  <c r="N16" i="10"/>
  <c r="N24" i="10" s="1"/>
  <c r="F19" i="11"/>
  <c r="G19" i="11"/>
  <c r="N12" i="32"/>
  <c r="N18" i="32" s="1"/>
  <c r="M12" i="32"/>
  <c r="M18" i="32" s="1"/>
  <c r="L12" i="32"/>
  <c r="L18" i="32" s="1"/>
  <c r="K12" i="32"/>
  <c r="K18" i="32" s="1"/>
  <c r="J12" i="32"/>
  <c r="J18" i="32" s="1"/>
  <c r="I12" i="32"/>
  <c r="I18" i="32" s="1"/>
  <c r="H12" i="32"/>
  <c r="H18" i="32" s="1"/>
  <c r="G12" i="32"/>
  <c r="G18" i="32" s="1"/>
  <c r="F12" i="32"/>
  <c r="F18" i="32" s="1"/>
  <c r="G65" i="11" a="1"/>
  <c r="G65" i="11" s="1"/>
  <c r="H65" i="11" a="1"/>
  <c r="H65" i="11" s="1"/>
  <c r="I65" i="11" a="1"/>
  <c r="I65" i="11" s="1"/>
  <c r="J65" i="11" a="1"/>
  <c r="J65" i="11" s="1"/>
  <c r="K65" i="11" a="1"/>
  <c r="K65" i="11" s="1"/>
  <c r="L65" i="11" a="1"/>
  <c r="L65" i="11" s="1"/>
  <c r="M65" i="11" a="1"/>
  <c r="M65" i="11" s="1"/>
  <c r="N65" i="11" a="1"/>
  <c r="N65" i="11" s="1"/>
  <c r="F65" i="11" a="1"/>
  <c r="F65" i="11" s="1"/>
  <c r="G46" i="11" a="1"/>
  <c r="G46" i="11" s="1"/>
  <c r="H46" i="11" a="1"/>
  <c r="H46" i="11" s="1"/>
  <c r="I46" i="11" a="1"/>
  <c r="I46" i="11" s="1"/>
  <c r="J46" i="11" a="1"/>
  <c r="J46" i="11" s="1"/>
  <c r="K46" i="11" a="1"/>
  <c r="K46" i="11" s="1"/>
  <c r="L46" i="11" a="1"/>
  <c r="L46" i="11" s="1"/>
  <c r="M46" i="11" a="1"/>
  <c r="M46" i="11" s="1"/>
  <c r="N46" i="11" a="1"/>
  <c r="N46" i="11" s="1"/>
  <c r="F46" i="11" a="1"/>
  <c r="F46" i="11" s="1"/>
  <c r="C18" i="19"/>
  <c r="C19" i="19"/>
  <c r="C20" i="19"/>
  <c r="C21" i="19"/>
  <c r="C22" i="19"/>
  <c r="C23" i="19"/>
  <c r="C24" i="19"/>
  <c r="C25" i="19"/>
  <c r="C17" i="19"/>
  <c r="C14" i="19"/>
  <c r="C13" i="19"/>
  <c r="B21" i="34"/>
  <c r="G56" i="11"/>
  <c r="H56" i="11"/>
  <c r="I56" i="11"/>
  <c r="J56" i="11"/>
  <c r="K56" i="11"/>
  <c r="L56" i="11"/>
  <c r="M56" i="11"/>
  <c r="N56" i="11"/>
  <c r="F56" i="11"/>
  <c r="O70" i="11" l="1"/>
  <c r="N36" i="11" l="1" a="1"/>
  <c r="N36" i="11" s="1"/>
  <c r="M36" i="11" a="1"/>
  <c r="M36" i="11" s="1"/>
  <c r="L36" i="11" a="1"/>
  <c r="L36" i="11" s="1"/>
  <c r="K36" i="11" a="1"/>
  <c r="K36" i="11" s="1"/>
  <c r="J36" i="11" a="1"/>
  <c r="J36" i="11" s="1"/>
  <c r="I36" i="11" a="1"/>
  <c r="I36" i="11" s="1"/>
  <c r="H36" i="11" a="1"/>
  <c r="H36" i="11" s="1"/>
  <c r="G36" i="11" a="1"/>
  <c r="G36" i="11" s="1"/>
  <c r="F36" i="11" a="1"/>
  <c r="F36" i="11" s="1"/>
  <c r="N27" i="11"/>
  <c r="M27" i="11"/>
  <c r="L27" i="11"/>
  <c r="K27" i="11"/>
  <c r="J27" i="11"/>
  <c r="I27" i="11"/>
  <c r="H27" i="11"/>
  <c r="G27" i="11"/>
  <c r="F27" i="11"/>
  <c r="N19" i="11"/>
  <c r="M19" i="11"/>
  <c r="L19" i="11"/>
  <c r="K19" i="11"/>
  <c r="J19" i="11"/>
  <c r="I19" i="11"/>
  <c r="H19" i="11"/>
  <c r="J70" i="11" l="1"/>
  <c r="M70" i="11"/>
  <c r="K70" i="11"/>
  <c r="L70" i="11"/>
  <c r="G70" i="11"/>
  <c r="N70" i="11"/>
  <c r="F70" i="11"/>
  <c r="H70" i="11"/>
  <c r="I70" i="11"/>
  <c r="B29" i="24" l="1"/>
  <c r="F13" i="26"/>
  <c r="H13" i="26" s="1"/>
  <c r="F12" i="26"/>
  <c r="H12" i="26" s="1"/>
  <c r="F11" i="26"/>
  <c r="H11" i="26" s="1"/>
  <c r="F10" i="26"/>
  <c r="H10" i="26" s="1"/>
  <c r="B20" i="34"/>
  <c r="B22" i="34"/>
  <c r="B23" i="34"/>
  <c r="B11" i="34"/>
  <c r="B12" i="34"/>
  <c r="B13" i="34"/>
  <c r="B14" i="34"/>
  <c r="B10" i="26" l="1" a="1"/>
  <c r="B10" i="26" s="1"/>
  <c r="N15" i="34"/>
  <c r="K24" i="34"/>
  <c r="F24" i="34"/>
  <c r="M24" i="34"/>
  <c r="J24" i="34"/>
  <c r="H24" i="34"/>
  <c r="N24" i="34"/>
  <c r="L24" i="34"/>
  <c r="I24" i="34"/>
  <c r="G24" i="34"/>
  <c r="E24" i="34"/>
  <c r="E15" i="34"/>
  <c r="F15" i="34"/>
  <c r="N27" i="34" l="1"/>
  <c r="E27" i="34"/>
  <c r="M15" i="34"/>
  <c r="L15" i="34"/>
  <c r="K15" i="34"/>
  <c r="J15" i="34"/>
  <c r="I15" i="34"/>
  <c r="H15" i="34"/>
  <c r="G15" i="34"/>
  <c r="K27" i="34" l="1"/>
  <c r="F27" i="34"/>
  <c r="L27" i="34"/>
  <c r="H27" i="34"/>
  <c r="J27" i="34"/>
  <c r="G27" i="34"/>
  <c r="I27" i="34"/>
  <c r="M27" i="34"/>
  <c r="B16" i="24" l="1"/>
  <c r="F12" i="19"/>
  <c r="F34" i="19" s="1"/>
  <c r="G34" i="19" l="1"/>
  <c r="H34" i="19" s="1"/>
  <c r="I34" i="19" s="1"/>
  <c r="J34" i="19" s="1"/>
  <c r="K34" i="19" s="1"/>
  <c r="L34" i="19" s="1"/>
  <c r="M34" i="19" s="1"/>
  <c r="N34" i="19" s="1"/>
  <c r="G57" i="9"/>
  <c r="H57" i="9"/>
  <c r="I57" i="9"/>
  <c r="J57" i="9"/>
  <c r="K57" i="9"/>
  <c r="L57" i="9"/>
  <c r="M57" i="9"/>
  <c r="B22" i="24" l="1"/>
  <c r="B28" i="24"/>
  <c r="B23" i="24"/>
  <c r="G12" i="19"/>
  <c r="A10" i="26"/>
  <c r="M12" i="19" l="1"/>
  <c r="L12" i="19"/>
  <c r="K12" i="19"/>
  <c r="N12" i="19"/>
  <c r="J12" i="19"/>
  <c r="I12" i="19"/>
  <c r="H12" i="19"/>
  <c r="L16" i="10"/>
  <c r="L24" i="10" s="1"/>
  <c r="J16" i="10"/>
  <c r="J24" i="10" s="1"/>
  <c r="I16" i="10"/>
  <c r="I24" i="10" s="1"/>
  <c r="H16" i="10"/>
  <c r="H24" i="10" s="1"/>
  <c r="G16" i="10"/>
  <c r="G24" i="10" s="1"/>
  <c r="F16" i="10"/>
  <c r="F24" i="10" s="1"/>
  <c r="K16" i="10"/>
  <c r="K24" i="10" s="1"/>
  <c r="E16" i="10"/>
  <c r="E24" i="10" s="1"/>
  <c r="M16" i="10"/>
  <c r="M24" i="10" s="1"/>
  <c r="B21" i="26"/>
  <c r="B21" i="24" l="1"/>
  <c r="B10" i="24"/>
  <c r="B11" i="24" s="1"/>
  <c r="B30" i="24" l="1"/>
  <c r="B24" i="24"/>
  <c r="B15" i="24"/>
  <c r="B17" i="24" s="1"/>
  <c r="B39" i="2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<sst xmlns="http://schemas.openxmlformats.org/spreadsheetml/2006/main" count="605" uniqueCount="185">
  <si>
    <t xml:space="preserve"> </t>
  </si>
  <si>
    <t>Beskrivelse</t>
  </si>
  <si>
    <t>Kr.</t>
  </si>
  <si>
    <t>%</t>
  </si>
  <si>
    <t>Juniorkonsulent</t>
  </si>
  <si>
    <t>Vederlag pr. måned</t>
  </si>
  <si>
    <t>Konsulent</t>
  </si>
  <si>
    <t>% pr. år</t>
  </si>
  <si>
    <t>Seniorkonsulent</t>
  </si>
  <si>
    <t>[Hovedaktivitet 1]</t>
  </si>
  <si>
    <t>[Hovedaktivitet 2]</t>
  </si>
  <si>
    <t>[Hovedaktivitet 3]</t>
  </si>
  <si>
    <t>[Hovedaktivitet 4]</t>
  </si>
  <si>
    <t>Antal</t>
  </si>
  <si>
    <t>Samlet pris</t>
  </si>
  <si>
    <t>1. Evalueringsteknisk pris</t>
  </si>
  <si>
    <t>Total</t>
  </si>
  <si>
    <t>Samlet pris efter nedreg.</t>
  </si>
  <si>
    <t>År</t>
  </si>
  <si>
    <t xml:space="preserve">Timer </t>
  </si>
  <si>
    <t>[Hovedaktivitet 5]</t>
  </si>
  <si>
    <t>[Hovedaktivitet 6]</t>
  </si>
  <si>
    <t>[Hovedaktivitet 7]</t>
  </si>
  <si>
    <t>[Hovedaktivitet 8]</t>
  </si>
  <si>
    <t>[Hovedaktivitet 9]</t>
  </si>
  <si>
    <t>[Hovedaktivitet 10]</t>
  </si>
  <si>
    <t>Timepriser</t>
  </si>
  <si>
    <t>Samlet targetpris</t>
  </si>
  <si>
    <t>Antal måneder</t>
  </si>
  <si>
    <t>Antal timer</t>
  </si>
  <si>
    <t>Skønnet omfang af antal måneder med forskellige henvendelsesmønstre</t>
  </si>
  <si>
    <t>Hovedaktivitet</t>
  </si>
  <si>
    <t>Konsulentkategori</t>
  </si>
  <si>
    <t>Leveres i Danmark</t>
  </si>
  <si>
    <t>Specialist/chefkonsulent</t>
  </si>
  <si>
    <t>Skønnet omfang af antal timer for udviklingsleverancer pr. konsulentkategori</t>
  </si>
  <si>
    <t>Timepris</t>
  </si>
  <si>
    <t>2. Evalueringsteknisk pris for Afklaringsfasen og Transition Ind</t>
  </si>
  <si>
    <t>3. Evalueringsteknisk pris for Design og planlægningsfasen samt Udviklingsfasen</t>
  </si>
  <si>
    <t>2.1.1. Fast vederlag for Afklaringsfasen og Transition Ind</t>
  </si>
  <si>
    <t>3.2. Vederlag for Udviklingsfasen (Evalueringsteknisk pris)</t>
  </si>
  <si>
    <t>Reduktionskategori</t>
  </si>
  <si>
    <t>Tillægskategori</t>
  </si>
  <si>
    <t>Samlet tillæg</t>
  </si>
  <si>
    <t>Samlet reduktion</t>
  </si>
  <si>
    <t xml:space="preserve">Vederlag pr. måned </t>
  </si>
  <si>
    <t>Procenttillæg til timepriser</t>
  </si>
  <si>
    <t>Procentreduktion for timepriser</t>
  </si>
  <si>
    <t>1-100 henvendelse(r) i alt til Service Desk pr. måned</t>
  </si>
  <si>
    <t>101-200 henvendelser i alt til Service Desk pr. måned</t>
  </si>
  <si>
    <t>201-300 henvendelser i alt til Service Desk pr. måned</t>
  </si>
  <si>
    <t>301-400 henvendelser i alt til Service Desk pr. måned</t>
  </si>
  <si>
    <t>401-500 henvendelser i alt til Service Desk pr. måned</t>
  </si>
  <si>
    <t>+501 henvendelser i alt til Service Desk pr. måned</t>
  </si>
  <si>
    <t>2.1. Vederlag for Afklaringsfasen og Transition Ind</t>
  </si>
  <si>
    <t>3.1. Vederlag for Design- og planlægningsfasen</t>
  </si>
  <si>
    <t>Antal timer juniorkonsulent</t>
  </si>
  <si>
    <t>Antal timer konsulent</t>
  </si>
  <si>
    <t>Antal timer seniorkonsulent</t>
  </si>
  <si>
    <t>Antal timer specialist/chefkonsulent</t>
  </si>
  <si>
    <t>Kontraktår</t>
  </si>
  <si>
    <t>Tillæg til timepriser i % 
(max. 100%)</t>
  </si>
  <si>
    <t>Reduktion i timepriser i  %
(min. 50%)</t>
  </si>
  <si>
    <t>Skønnet omfang af antal måneder med vederlag pr. kontraktår</t>
  </si>
  <si>
    <t>4.3. Vederlag for Applikationsvedligeholdelse</t>
  </si>
  <si>
    <r>
      <t>[</t>
    </r>
    <r>
      <rPr>
        <b/>
        <i/>
        <sz val="10"/>
        <color theme="1"/>
        <rFont val="Calibri"/>
        <family val="2"/>
        <scheme val="minor"/>
      </rPr>
      <t>Supplerende vejledning til tilbudsgiver:</t>
    </r>
    <r>
      <rPr>
        <i/>
        <sz val="10"/>
        <color theme="1"/>
        <rFont val="Calibri"/>
        <family val="2"/>
        <scheme val="minor"/>
      </rPr>
      <t>Tilbudsgiver skal indsætte beløb for fast vederlag for Afklaringsfasen og Transition Ind. Denne supplerende vejledningstekst slettes af ordregiver inden kontraktindgåelse]</t>
    </r>
  </si>
  <si>
    <t xml:space="preserve">Samlet evalueringsteknisk pris  </t>
  </si>
  <si>
    <t>4. Evalueringsteknisk pris for Løbende Ydelser i relation til de Nuværende Støttesystemer</t>
  </si>
  <si>
    <t>Skønnet omfang af standardbestillingsydelser for støttesystemerne pr. kontraktår</t>
  </si>
  <si>
    <t>Kr. pr. stk. / måned</t>
  </si>
  <si>
    <t>K-1 Opsæt Integration til Støttesystem Organisation for Anvendersystem</t>
  </si>
  <si>
    <t>K-2 Opsæt Integration til Støttesystem Klassifikation for Anvendersystem</t>
  </si>
  <si>
    <t>K-3 Opsæt Federation og lokal IdP per myndighed</t>
  </si>
  <si>
    <t>K-4 Opsæt Integration til Beskedfordeler for Anvendersystem (Etableringspakke)</t>
  </si>
  <si>
    <t>K-5 Opsæt Integration til Sags- og Dokumentindeks for Anvendersystem.</t>
  </si>
  <si>
    <t>K-6 Opsæt Integration til Ydelsesindeks for Anvendersystem</t>
  </si>
  <si>
    <t>K-7 Indlæs eksisterende data i Sag og Dokumentindeks</t>
  </si>
  <si>
    <t>K-8 Opsæt dedikeret Eksternt Testmiljø (etableringsvederlag)</t>
  </si>
  <si>
    <t>K-8 Opsæt dedikeret Eksternt Testmiljø (månedligt vederlag for vedligeholdelse)</t>
  </si>
  <si>
    <t>K-9 Uddannelse i Støttesystemerne (per kursusdag)</t>
  </si>
  <si>
    <t>K-10 Bestilling af Timepulje (timepris)</t>
  </si>
  <si>
    <t>K-11 Sletning af data i Organisation (både i Ekstern Test og i Produktion)</t>
  </si>
  <si>
    <t>K-12 Undersøgelse af langsomme forespørgsler</t>
  </si>
  <si>
    <t>K-13 Import af klasser til fælleskommunal Klassifikation (0 til 50 klasser)</t>
  </si>
  <si>
    <t>K-13 Import af klasser til fælleskommunal Klassifikation (51-100 klasser)</t>
  </si>
  <si>
    <t>K-14 Indlæsning af KLE som en driftsopgave (4 årlige opdateringer)</t>
  </si>
  <si>
    <t>K-15 Bestilling af liste: UUID’er og numeriske værdier, Sags- og Dokumentindeks (pr. liste/miljø)</t>
  </si>
  <si>
    <t>K-16 Bestilling af liste: UUID’er og numeriske værdier, Ydelsesindeks (pr. liste/miljø)</t>
  </si>
  <si>
    <t>K-17 Bestilling af liste: UUID’er og numeriske værdier, Organisation (pr. liste/miljø)</t>
  </si>
  <si>
    <t>K-18 Bestilling af liste: UUID’er og numeriske værdier, Klassifikation (pr. liste/miljø)</t>
  </si>
  <si>
    <t>K-19 Bestilling af liste: Alle felter, Sags-og Dokumentindeks (pr. liste/miljø)</t>
  </si>
  <si>
    <t>K-20 Bestilling af liste: Alle felter, Ydelsesindeks (pr. liste/miljø)</t>
  </si>
  <si>
    <t>K-21 Udtræk af Klassifikationssystemer</t>
  </si>
  <si>
    <t>K-22 Nye regler for tilbagesynkronisering (i planlagt release)</t>
  </si>
  <si>
    <t>K-22 Nye regler for tilbagesynkronisering (ekstraordinær release)</t>
  </si>
  <si>
    <t>K-23 Sletning af bevillinger uden tilhørende sager (A)</t>
  </si>
  <si>
    <t>K-23 Sletning af bevillinger uden tilhørende sager (B)</t>
  </si>
  <si>
    <t>K-23 Sletning af bevillinger uden tilhørende sager (C)</t>
  </si>
  <si>
    <t>K-23 Sletning af bevillinger uden tilhørende sager (D)</t>
  </si>
  <si>
    <t>K-24 Indlæsning af kontoplan som driftsydelse (månedligt vederlag)</t>
  </si>
  <si>
    <t>K-24 Indlæsning af kontoplan som driftsydelse (pr. opdatering (regnskab_xxxx.csv og/eller budget_xxxx.csv))</t>
  </si>
  <si>
    <t>K-25 Bestilling af ny beskedtype i Ekstern testmiljø</t>
  </si>
  <si>
    <t>K-26 Bestilling af ny beskedtype i Produktion</t>
  </si>
  <si>
    <t>K-27 Dataudtræk for KOMBIT støttesystemer</t>
  </si>
  <si>
    <t>K-28 Beredskabsydelse Adgangsstyring produktion</t>
  </si>
  <si>
    <t>K-29 Beredskabsydelse Adgangsstyring testmiljø</t>
  </si>
  <si>
    <t>K-30 Beredskabsydelse Beskedfordeler produktion</t>
  </si>
  <si>
    <t>K-31 Beredskabsydelse Beskedfordeler testmiljø</t>
  </si>
  <si>
    <t>K-32 Beredskabsydelse til FK Klassifikation, FK Organisation, FK Sags-og Dokumentindeks og Ydelsesindeks i produktionsmiljøet</t>
  </si>
  <si>
    <t>K-33 Beredskabsydelse til FK Klassifikation, FK Organisation, FK Sags-og Dokumentindeks og Ydelsesindeks i ekstern testmiljøet</t>
  </si>
  <si>
    <t>K-34 Udtræk af kontrolsager, som driftydelse (månedligt vederlag)</t>
  </si>
  <si>
    <t>K-35 Udtræk af nøgletal for sager og bevilgede ydelser som driftsydelse (månedligt vederlag)</t>
  </si>
  <si>
    <t>T&amp;M</t>
  </si>
  <si>
    <t>Fælleskommunal Adgangsstyring for systemer (FK-ADGSYSTEM)</t>
  </si>
  <si>
    <t>Fælleskommunal Adgangsstyring af brugere (FK-ADGBRUGER)</t>
  </si>
  <si>
    <t>Fælleskommunal Beskedfordeler (FK-BFO)</t>
  </si>
  <si>
    <t>Fælleskommunal Klassifikationssystem (FK-KLA)</t>
  </si>
  <si>
    <t>Fælleskommunalt Organisationssystem (FK-ORG)</t>
  </si>
  <si>
    <t>Fælleskommunalt Organisationssynkroniseringssystem (FK-OSS)</t>
  </si>
  <si>
    <t>Fælleskommunalt Sags- og Dokumentindeks (FK-SDI)</t>
  </si>
  <si>
    <t>Fælleskommunalt Ydelsesindeks (FK-YDI)</t>
  </si>
  <si>
    <t>Helhedsorienteret indsats – Børn og Unge (HOI BU)</t>
  </si>
  <si>
    <t>Basisvederlag for Applikationsdrift</t>
  </si>
  <si>
    <t>Årlig effektiviseringssats (procentsats) af vederlag for Applikationsvedligeholdelse af Støttesystemerne</t>
  </si>
  <si>
    <t>Fast månedligt vederlag for Applikationsdrift af Støttesystemerne</t>
  </si>
  <si>
    <t>Samlet pris efter effektiviseringssats.</t>
  </si>
  <si>
    <t>Maksimale vederlag pr. måned  for Applikationsvedligeholdelse af Støttesystemerne</t>
  </si>
  <si>
    <r>
      <rPr>
        <b/>
        <i/>
        <sz val="10"/>
        <color theme="1"/>
        <rFont val="Calibri"/>
        <family val="2"/>
        <scheme val="minor"/>
      </rPr>
      <t xml:space="preserve">[Supplerende vejledningstekst: </t>
    </r>
    <r>
      <rPr>
        <i/>
        <sz val="10"/>
        <color theme="1"/>
        <rFont val="Calibri"/>
        <family val="2"/>
        <scheme val="minor"/>
      </rPr>
      <t>Tilbudsgiver skal ikke udfylde nærværende fane. Formålet med fanen er at synliggøre den evalueringstekniske pris for Udviklingsfasen baseret på Kundens samlede skønnede omfang af timeforbrug for Udviklingsfasen og de angivede timepriser angivet i fane 6.2. Timepriser. Denne supplerende vejledningstekst slettes af ordregiver inden kontraktindgåelse.]</t>
    </r>
  </si>
  <si>
    <r>
      <rPr>
        <b/>
        <i/>
        <sz val="11"/>
        <color theme="1"/>
        <rFont val="Calibri"/>
        <family val="2"/>
        <scheme val="minor"/>
      </rPr>
      <t>[Supplerende vejledning til tilbudsgiver:</t>
    </r>
    <r>
      <rPr>
        <i/>
        <sz val="11"/>
        <color theme="1"/>
        <rFont val="Calibri"/>
        <family val="2"/>
        <scheme val="minor"/>
      </rPr>
      <t xml:space="preserve"> Vederlag for Leverandørens Ydelser i forbindelse med Applikationsvedligeholdelse opgøres og afregnes efter dokumenteret medgået tid med et maksimalt vederlag pr. måned. Tilbudsgiver skal derfor angive det maksimale vederlag pr. måned for udførelse af Applikationsvedligeholdelse. Det måndelige, maksimale vederlag indgår fuldt ud i en evalueringstekniske pris. Denne supplerende vejledningstekst slettes af ordregiver inden kontraktindgåelse.]</t>
    </r>
  </si>
  <si>
    <r>
      <t>[</t>
    </r>
    <r>
      <rPr>
        <b/>
        <i/>
        <sz val="10"/>
        <rFont val="Calibri"/>
        <family val="2"/>
        <scheme val="minor"/>
      </rPr>
      <t xml:space="preserve">Supplerende vejledning til tilbudsgiver: </t>
    </r>
    <r>
      <rPr>
        <i/>
        <sz val="10"/>
        <rFont val="Calibri"/>
        <family val="2"/>
        <scheme val="minor"/>
      </rPr>
      <t>Tilbudsgiver skal indsætte beløb for faste vederlag for levering af 1 stk. af de angivne Standardbestillingsydelser, jf. Bilag 12.g (Standardbestillingsydelser) til Støttesystemerne. For enkelte ydelser (hvis anført) skal der angives et månedligt vederlag . Står der T&amp;M i prisfeltet, skal feltet ikke udfyldes. Denne supplerende vejledningstekst slettes af ordregiver inden kontraktindgåelse.]</t>
    </r>
  </si>
  <si>
    <t>5.1. Vederlag for Support af Støttesystemerne</t>
  </si>
  <si>
    <t>5.1.1. Vederlag for Support af Støttesystemerne</t>
  </si>
  <si>
    <t>5.1.2. Årlig effektiviseringssats (procentsats)</t>
  </si>
  <si>
    <t>5.1.3. Samlet evalueringsteknisk pris for Support af Støttesystemerne</t>
  </si>
  <si>
    <r>
      <rPr>
        <b/>
        <i/>
        <sz val="10"/>
        <rFont val="Calibri"/>
        <family val="2"/>
        <scheme val="minor"/>
      </rPr>
      <t>[Supplerende vejledningstekst til tilbudsgiver:</t>
    </r>
    <r>
      <rPr>
        <i/>
        <sz val="10"/>
        <rFont val="Calibri"/>
        <family val="2"/>
        <scheme val="minor"/>
      </rPr>
      <t xml:space="preserve"> Tilbudsgiver indsætter månedligt vederlag for de forskellige omfang af supporthenvendelser i tabel 5.1.1. Hvert niveau af vederlag pr. måned dækker det samlede antal henvendelser pr. måned.
Tilbudsgiver skal endvidere i tabel 5.1.2 angive den procent hvormed vederlaget for Support nedreguleres årligt. Denne supplerende vejledningstekst slettes af ordregiver inden kontraktindgåelse.]</t>
    </r>
  </si>
  <si>
    <t>5.2 Vederlag for Applikationsdrift</t>
  </si>
  <si>
    <t>5.2.1 Vederlag for Applikationsdrift af Støttesystemerne</t>
  </si>
  <si>
    <t>5.2.2 Årlig effektiviseringssats (procentsats)</t>
  </si>
  <si>
    <t>5.2.3. Samlet evalueringsteknisk pris for Applikationsdrift af Støttesystemerne</t>
  </si>
  <si>
    <t>5.4. Vederlag for Applikationsvedligeholdelse af Støttesystemerne (Evalueringsteknisk pris)</t>
  </si>
  <si>
    <t>5.4.4. Samlet evalueringsteknisk pris for Applikationsvedligeholdelse af Støttesystemerne</t>
  </si>
  <si>
    <t>6. Vederlag for Design- og planlægningsfasen</t>
  </si>
  <si>
    <t>6.1. Targetpris for Design- og planlægningsfasen</t>
  </si>
  <si>
    <t>7. Vederlag for Udviklingsfasen (Evalueringsteknisk pris)</t>
  </si>
  <si>
    <t>7.1. Evalueringsteknisk pris for Udviklingsfasen som leveres af ressourcer i Danmark</t>
  </si>
  <si>
    <t>7.2 Evalueringsteknisk pris for Udviklingsfasen som leveres af ressourcer i EU (eksklusive Danmark)</t>
  </si>
  <si>
    <t xml:space="preserve">7.3. Samlet evalueringsteknisk pris for Udviklingsfasen </t>
  </si>
  <si>
    <t>8.1. Vederlag for Standardbestillingsydelser til Støttesystemerne</t>
  </si>
  <si>
    <t>8.2. Timepriser</t>
  </si>
  <si>
    <t>8.1.1. Standardbestillingsydelser i relation til Støttesystemerne</t>
  </si>
  <si>
    <t>8.1.2. Samlet evalueringsteknisk pris for Standardbestillingsydelser i relation til Støttesystemerne</t>
  </si>
  <si>
    <t>8.2.1. Timepriser ved levering i Danmark</t>
  </si>
  <si>
    <t>8.2.2. Timepriser ved levering fra EU (eksklusive Danmark)</t>
  </si>
  <si>
    <t>8.2.3. Procenttillæg til timepriser i Danmark, der bliver leveret på Arbejdsdage i tidsrummet fra kl. 18 til 06 (aften og nat) og i weekender og helligdage</t>
  </si>
  <si>
    <t>8.2.4. Procenttillæg til timepriser fra EU (eksklusive Danmark) , der bliver leveret på Arbejdsdage i tidsrummet fra kl. 18 til 06 (aften og nat) og i weekender og helligdage</t>
  </si>
  <si>
    <t>8.2.5. Procentreduktion i timepriser leveret som vagttimer i Danmark</t>
  </si>
  <si>
    <t>8.2.6. Procentreduktion i timepriser leveret som vagttimer i EU (eksklusive Danmark)</t>
  </si>
  <si>
    <t>8.2.7. Samlet evalueringsteknisk pris for øvrige timebaserede ydelser</t>
  </si>
  <si>
    <t>4.2. Vederlag for Applikationsdrift</t>
  </si>
  <si>
    <r>
      <t>[</t>
    </r>
    <r>
      <rPr>
        <b/>
        <i/>
        <sz val="10"/>
        <rFont val="Calibri"/>
        <family val="2"/>
        <scheme val="minor"/>
      </rPr>
      <t xml:space="preserve">Supplerende vejledning til tilbudsgiver: </t>
    </r>
    <r>
      <rPr>
        <i/>
        <sz val="10"/>
        <rFont val="Calibri"/>
        <family val="2"/>
        <scheme val="minor"/>
      </rPr>
      <t>Tilbudsgiver indsætter hovedaktiviteter i Design- og planlægningsfasen i tabellerne til højre (maks 10), samt angiver tidsestimat pr. konsulentkategori for hver hovedaktivitet. 
Timepriser overføres automatisk fra de af tilbudsgiver angivne i faneblad 8.2.
Priserne for hovedaktiviteterne udgør grundlag for samlet targetpris, som beregnes automatisk i tabel 6.1 til venstre. Denne supplerende vejledningstekst slettes af ordregiver inden kontraktindgåelse.]</t>
    </r>
  </si>
  <si>
    <t>5. Evalueringsteknisk pris for Standardbestillingsydelser og øvrige timebaserede Ydelser</t>
  </si>
  <si>
    <t xml:space="preserve">4.1. Vederlag for Support </t>
  </si>
  <si>
    <t>6.1. Vederlag for Standardbestillingsydelser</t>
  </si>
  <si>
    <t xml:space="preserve">Årlig effektiviseringssats (procentsats) af vederlag for Support </t>
  </si>
  <si>
    <t>Vederlag for Applikationsdrift af 9 IT-systemer under Støttesystemerne</t>
  </si>
  <si>
    <t>Fordeling af Vederlag for Applikationsdrift af 9 IT-systemer under Støttesystemerne:</t>
  </si>
  <si>
    <r>
      <rPr>
        <b/>
        <i/>
        <sz val="10"/>
        <color theme="1"/>
        <rFont val="Calibri"/>
        <family val="2"/>
        <scheme val="minor"/>
      </rPr>
      <t>[Supplerende vejledning til tilbudsgiver:</t>
    </r>
    <r>
      <rPr>
        <i/>
        <sz val="10"/>
        <color theme="1"/>
        <rFont val="Calibri"/>
        <family val="2"/>
        <scheme val="minor"/>
      </rPr>
      <t xml:space="preserve"> Tilbudsgiver skal indsætte timepriser for de angivne konsulentkategorier ved levering i Danmark samt fra EU (eksl. Danmark). Der skal angives en timepris for alle konsulentkategorier, som fremgår af tabel 8.2.1. og 8.2.2. ovenfor. Timepriser vil blive anvendt i fanerne 5.4 Applikationsvedligeholdelse, 6. Design- og planlægningsfasen samt 7. Udviklingsfasen og til videreudvikling samt 8.1 udvalgte Standardbestillingsydelser. Ligeledes skal Tilbudsgiver angive procentillæg til timer i Danmark, der bliver leveret på Arbejdsdage i tidsrummet fra kl. 18 til 06 (aften og nat) og i weekender og helligdage i tabel 8.2.3 ovenfor samt timer fra EU (eksklusive Danmark) , der bliver leveret på Arbejdsdage i tidsrummet fra kl. 18 til 06 (aften og nat) og i weekender og helligdage  i tabel 8.2.4. Disse tillæg kan hver maksimalt udgøre 100% af timeprisen. Tilbudsgiver skal endvidere angive en procentreduktion for timepriser, der leveres som vagttimer i tabel 8.2.5 ovenfor for priser leveret som vagttimer i Danmark samt i tabel 8.2.6 ovenfor for priser leveret som vagttimer fra EU (eksklusive Danmark). Det nedenstående stibulerede omfang af timer pr. konsulentkategori er timer, som ikke afregnes under: 5.4 Applikationsvedligeholdelse, 6. Design og planlægningsfasen, 7. Udviklingsfasen. Denne supplerende vejledningstekst slettes af ordregiver inden kontraktindgåelse.]</t>
    </r>
  </si>
  <si>
    <t>Skønnet omfang af timer pr. konsulentkategori</t>
  </si>
  <si>
    <t>Fast månedligt vederlag for option 2 - XX</t>
  </si>
  <si>
    <t>Fast månedligt vederlag for option 3 - YY</t>
  </si>
  <si>
    <t>Fast månedligt vederlag for option 1 - Opfyldelse af lokationskrav</t>
  </si>
  <si>
    <t>x.1. Vederlag for optioner</t>
  </si>
  <si>
    <t>5.4.1. Evalueringsteknisk pris for Applikationsvedligeholdelse af Støttesystemerne (Medgået tid med maksimum (maksimumpris))</t>
  </si>
  <si>
    <t>6.2. Konsulentydelser/Timepriser</t>
  </si>
  <si>
    <t>13. Optioner</t>
  </si>
  <si>
    <t>13.1 Vederlag for option 1 - Opfyldelse af lokationskrav</t>
  </si>
  <si>
    <t>13.2 Vederlag for option 2 - XX</t>
  </si>
  <si>
    <t>13.3 Vederlag for option 3 - YY</t>
  </si>
  <si>
    <t>13.4 Samlet evalueringsteknisk pris for optioner</t>
  </si>
  <si>
    <r>
      <t>[</t>
    </r>
    <r>
      <rPr>
        <b/>
        <i/>
        <sz val="10"/>
        <rFont val="Calibri"/>
        <family val="2"/>
        <scheme val="minor"/>
      </rPr>
      <t xml:space="preserve">Supplerende vejledningstekst til tilbudsgiver: </t>
    </r>
    <r>
      <rPr>
        <i/>
        <sz val="10"/>
        <rFont val="Calibri"/>
        <family val="2"/>
        <scheme val="minor"/>
      </rPr>
      <t>Tilbudsgiver indsætter et månedligt vederlag for Applikationsdrift af Støttesystemerne. 
Ligeledes skal tilbudsgiver angive den procent, hvormed vederlaget for Applikationsdrift nedreguleres årligt. Vederlaget for Støttesystemerne fordeles efter den fordelingsnøgle, som fremgår af Bilag 20.a, 5.2 Applikationsdrift. Tilbudsgiver er dog som en option velkommen til i første tilbudsrunde at foreslå en alternativ fordelingsnøgle af den 9 IT-systemer baseret på objektive, faktuelle karakteristika for de enkelte 9 IT-systemer som fx antal kodelinjer, antal integrationer, kodens beskaffenhed eller tilsvarende. Denne supplerende vejledningstekst slettes af ordregiver inden kontraktindgåelse.]</t>
    </r>
  </si>
  <si>
    <t>Leveres fra EU</t>
  </si>
  <si>
    <r>
      <rPr>
        <b/>
        <i/>
        <sz val="10"/>
        <color theme="1"/>
        <rFont val="Calibri"/>
        <family val="2"/>
        <scheme val="minor"/>
      </rPr>
      <t>[Supplerende vejledning til tilbudsgiver:</t>
    </r>
    <r>
      <rPr>
        <i/>
        <sz val="10"/>
        <color theme="1"/>
        <rFont val="Calibri"/>
        <family val="2"/>
        <scheme val="minor"/>
      </rPr>
      <t xml:space="preserve"> Tilbudsgiver skal indsætter månedligt vederlag for optioner.
Denne supplerende vejledningstekst slettes af ordregiver inden kontraktindgåelse]</t>
    </r>
  </si>
  <si>
    <t>6. Evalueringsteknisk pris for optioner</t>
  </si>
  <si>
    <t>7. Samlet evalueringsteknisk pris</t>
  </si>
  <si>
    <r>
      <rPr>
        <b/>
        <i/>
        <sz val="11"/>
        <color theme="1"/>
        <rFont val="Calibri"/>
        <family val="2"/>
        <scheme val="minor"/>
      </rPr>
      <t xml:space="preserve">[Supplerende vejledning til tilbudsgiver: </t>
    </r>
    <r>
      <rPr>
        <i/>
        <sz val="11"/>
        <color theme="1"/>
        <rFont val="Calibri"/>
        <family val="2"/>
        <scheme val="minor"/>
      </rPr>
      <t>Tilbudsgiver skal ikke indsætte beløb i nærværende fane. Alle beløb opdateres automatisk baseret på tilbusgivers tilbudte priser i fane 4., 5.1,  5.2, 5.4, 6., 7., 8.1, 8.2, og 13.
Det af Kunden angivne omfang af Ydelser, som ligger til grund for den evalueringstekniske pris er udtryk for Kundens bedste skøn baseret på historisk data og teknologisk indsigt på tidspunktet for offentliggørelse af udbuddet. Kunden er ikke bundet af dette skøn i forbindelse med anvendelse af Kontrakten. Den evalueringstekniske pris er således ikke udtryk for et garanteret vederlag under kontrakten. Denne supplerende vejledningstekst slettes af ordregiver inden kontraktindgåelse.]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</si>
</sst>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8" formatCode="#,##0.00\ &quot;kr.&quot;;[Red]\-#,##0.00\ &quot;kr.&quot;"/>
    <numFmt numFmtId="164" formatCode="_(&quot;kr.&quot;* #,##0.00_);_(&quot;kr.&quot;* \(#,##0.00\);_(&quot;kr.&quot;* &quot;-&quot;??_);_(@_)"/>
    <numFmt numFmtId="165" formatCode="_(* #,##0.00_);_(* \(#,##0.00\);_(* &quot;-&quot;??_);_(@_)"/>
    <numFmt numFmtId="166" formatCode="_-* #,##0_-;\-* #,##0_-;_-* &quot;-&quot;??_-;_-@_-"/>
    <numFmt numFmtId="167" formatCode="_-* #,##0\ &quot;kr.&quot;_-;\-* #,##0\ &quot;kr.&quot;_-;_-* &quot;-&quot;??\ &quot;kr.&quot;_-;_-@_-"/>
    <numFmt numFmtId="168" formatCode="_(* #,##0_);_(* \(#,##0\);_(* &quot;-&quot;??_);_(@_)"/>
  </numFmts>
  <fonts count="25" x14ac:knownFonts="1">
    <font>
      <sz val="11"/>
      <color theme="1"/>
      <name val="Calibri"/>
      <family val="2"/>
      <scheme val="minor"/>
    </font>
    <font>
      <sz val="11"/>
      <color theme="1"/>
      <name val="Calibri"/>
      <family val="2"/>
      <scheme val="minor"/>
    </font>
    <font>
      <sz val="10"/>
      <name val="Verdana"/>
      <family val="2"/>
    </font>
    <font>
      <b/>
      <sz val="14"/>
      <color theme="1"/>
      <name val="Calibri"/>
      <family val="2"/>
      <scheme val="minor"/>
    </font>
    <font>
      <b/>
      <sz val="12"/>
      <color theme="1"/>
      <name val="Calibri"/>
      <family val="2"/>
      <scheme val="minor"/>
    </font>
    <font>
      <sz val="10"/>
      <color theme="0"/>
      <name val="Calibri"/>
      <family val="2"/>
      <scheme val="minor"/>
    </font>
    <font>
      <i/>
      <sz val="11"/>
      <color theme="1"/>
      <name val="Calibri"/>
      <family val="2"/>
      <scheme val="minor"/>
    </font>
    <font>
      <b/>
      <sz val="10"/>
      <color theme="1"/>
      <name val="Calibri"/>
      <family val="2"/>
      <scheme val="minor"/>
    </font>
    <font>
      <sz val="10"/>
      <color theme="1"/>
      <name val="Calibri"/>
      <family val="2"/>
      <scheme val="minor"/>
    </font>
    <font>
      <sz val="11"/>
      <name val="Calibri"/>
      <family val="2"/>
      <scheme val="minor"/>
    </font>
    <font>
      <sz val="12"/>
      <color theme="1"/>
      <name val="Calibri"/>
      <family val="2"/>
      <scheme val="minor"/>
    </font>
    <font>
      <b/>
      <sz val="13"/>
      <color theme="1"/>
      <name val="Calibri"/>
      <family val="2"/>
      <scheme val="minor"/>
    </font>
    <font>
      <i/>
      <sz val="10"/>
      <color theme="1"/>
      <name val="Calibri"/>
      <family val="2"/>
      <scheme val="minor"/>
    </font>
    <font>
      <sz val="10"/>
      <name val="Calibri"/>
      <family val="2"/>
      <scheme val="minor"/>
    </font>
    <font>
      <sz val="11"/>
      <color rgb="FFFF0000"/>
      <name val="Calibri"/>
      <family val="2"/>
      <scheme val="minor"/>
    </font>
    <font>
      <i/>
      <sz val="11"/>
      <color rgb="FF000000"/>
      <name val="Calibri"/>
      <family val="2"/>
      <scheme val="minor"/>
    </font>
    <font>
      <i/>
      <sz val="10"/>
      <name val="Calibri"/>
      <family val="2"/>
      <scheme val="minor"/>
    </font>
    <font>
      <sz val="10"/>
      <color rgb="FFFF0000"/>
      <name val="Calibri"/>
      <family val="2"/>
      <scheme val="minor"/>
    </font>
    <font>
      <b/>
      <sz val="14"/>
      <color rgb="FFFF0000"/>
      <name val="Calibri"/>
      <family val="2"/>
      <scheme val="minor"/>
    </font>
    <font>
      <b/>
      <sz val="14"/>
      <name val="Calibri"/>
      <family val="2"/>
      <scheme val="minor"/>
    </font>
    <font>
      <sz val="10"/>
      <name val="Verdana"/>
      <family val="2"/>
    </font>
    <font>
      <b/>
      <i/>
      <sz val="11"/>
      <color theme="1"/>
      <name val="Calibri"/>
      <family val="2"/>
      <scheme val="minor"/>
    </font>
    <font>
      <b/>
      <i/>
      <sz val="10"/>
      <color theme="1"/>
      <name val="Calibri"/>
      <family val="2"/>
      <scheme val="minor"/>
    </font>
    <font>
      <b/>
      <i/>
      <sz val="10"/>
      <name val="Calibri"/>
      <family val="2"/>
      <scheme val="minor"/>
    </font>
    <font>
      <sz val="10"/>
      <color rgb="FF000000"/>
      <name val="Calibri"/>
      <family val="2"/>
      <scheme val="minor"/>
    </font>
  </fonts>
  <fills count="8">
    <fill>
      <patternFill patternType="none"/>
    </fill>
    <fill>
      <patternFill patternType="gray125"/>
    </fill>
    <fill>
      <patternFill patternType="solid">
        <fgColor theme="8" tint="0.79998168889431442"/>
        <bgColor indexed="65"/>
      </patternFill>
    </fill>
    <fill>
      <patternFill patternType="solid">
        <fgColor theme="3" tint="-0.249977111117893"/>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s>
  <borders count="11">
    <border>
      <left/>
      <right/>
      <top/>
      <bottom/>
      <diagonal/>
    </border>
    <border>
      <left/>
      <right/>
      <top/>
      <bottom style="medium">
        <color rgb="FFD8D8D8"/>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thin">
        <color theme="0"/>
      </left>
      <right style="thin">
        <color theme="0"/>
      </right>
      <top style="thin">
        <color theme="0"/>
      </top>
      <bottom style="thin">
        <color theme="0"/>
      </bottom>
      <diagonal/>
    </border>
  </borders>
  <cellStyleXfs count="8">
    <xf numFmtId="0" fontId="0" fillId="0" borderId="0"/>
    <xf numFmtId="9" fontId="1" fillId="0" borderId="0" applyFont="0" applyFill="0" applyBorder="0" applyAlignment="0" applyProtection="0"/>
    <xf numFmtId="164" fontId="1" fillId="0" borderId="0" applyFont="0" applyFill="0" applyBorder="0" applyAlignment="0" applyProtection="0"/>
    <xf numFmtId="0" fontId="2" fillId="0" borderId="0"/>
    <xf numFmtId="165" fontId="1" fillId="0" borderId="0" applyFont="0" applyFill="0" applyBorder="0" applyAlignment="0" applyProtection="0"/>
    <xf numFmtId="164" fontId="1" fillId="0" borderId="0" applyFont="0" applyFill="0" applyBorder="0" applyAlignment="0" applyProtection="0"/>
    <xf numFmtId="0" fontId="20" fillId="0" borderId="0"/>
    <xf numFmtId="165" fontId="1" fillId="0" borderId="0" applyFont="0" applyFill="0" applyBorder="0" applyAlignment="0" applyProtection="0"/>
  </cellStyleXfs>
  <cellXfs count="109">
    <xf numFmtId="0" fontId="0" fillId="0" borderId="0" xfId="0"/>
    <xf numFmtId="164" fontId="0" fillId="0" borderId="0" xfId="2" applyFont="1"/>
    <xf numFmtId="0" fontId="3" fillId="0" borderId="0" xfId="0" applyFont="1"/>
    <xf numFmtId="0" fontId="4" fillId="0" borderId="0" xfId="0" applyFont="1"/>
    <xf numFmtId="0" fontId="5" fillId="3" borderId="0" xfId="0" applyFont="1" applyFill="1" applyAlignment="1">
      <alignment horizontal="left"/>
    </xf>
    <xf numFmtId="0" fontId="5" fillId="3" borderId="0" xfId="0" applyFont="1" applyFill="1" applyAlignment="1">
      <alignment horizontal="right" vertical="center" wrapText="1"/>
    </xf>
    <xf numFmtId="0" fontId="9" fillId="0" borderId="0" xfId="0" applyFont="1"/>
    <xf numFmtId="0" fontId="8" fillId="0" borderId="0" xfId="0" applyFont="1"/>
    <xf numFmtId="0" fontId="5" fillId="3" borderId="0" xfId="0" applyFont="1" applyFill="1" applyAlignment="1">
      <alignment horizontal="right"/>
    </xf>
    <xf numFmtId="164" fontId="5" fillId="3" borderId="0" xfId="2" applyFont="1" applyFill="1" applyBorder="1" applyAlignment="1">
      <alignment horizontal="right"/>
    </xf>
    <xf numFmtId="0" fontId="8" fillId="0" borderId="2" xfId="0" applyFont="1" applyBorder="1"/>
    <xf numFmtId="0" fontId="4" fillId="0" borderId="0" xfId="0" applyFont="1" applyAlignment="1">
      <alignment wrapText="1"/>
    </xf>
    <xf numFmtId="9" fontId="0" fillId="0" borderId="0" xfId="1" applyFont="1" applyFill="1"/>
    <xf numFmtId="0" fontId="12" fillId="0" borderId="5" xfId="0" applyFont="1" applyBorder="1" applyAlignment="1">
      <alignment horizontal="right"/>
    </xf>
    <xf numFmtId="0" fontId="13" fillId="0" borderId="0" xfId="0" applyFont="1"/>
    <xf numFmtId="0" fontId="12" fillId="0" borderId="0" xfId="0" applyFont="1" applyAlignment="1">
      <alignment horizontal="right"/>
    </xf>
    <xf numFmtId="0" fontId="8" fillId="0" borderId="1" xfId="0" applyFont="1" applyBorder="1" applyAlignment="1">
      <alignment vertical="top" wrapText="1"/>
    </xf>
    <xf numFmtId="0" fontId="5" fillId="3" borderId="0" xfId="0" applyFont="1" applyFill="1" applyAlignment="1">
      <alignment horizontal="center"/>
    </xf>
    <xf numFmtId="0" fontId="7" fillId="0" borderId="0" xfId="0" applyFont="1"/>
    <xf numFmtId="0" fontId="13" fillId="0" borderId="0" xfId="0" quotePrefix="1" applyFont="1"/>
    <xf numFmtId="10" fontId="8" fillId="0" borderId="0" xfId="0" applyNumberFormat="1" applyFont="1"/>
    <xf numFmtId="0" fontId="3" fillId="0" borderId="0" xfId="0" applyFont="1" applyAlignment="1">
      <alignment vertical="top"/>
    </xf>
    <xf numFmtId="0" fontId="0" fillId="0" borderId="0" xfId="0" applyAlignment="1">
      <alignment vertical="top"/>
    </xf>
    <xf numFmtId="0" fontId="4" fillId="0" borderId="0" xfId="0" applyFont="1" applyAlignment="1">
      <alignment vertical="top"/>
    </xf>
    <xf numFmtId="0" fontId="5" fillId="3" borderId="0" xfId="0" applyFont="1" applyFill="1" applyAlignment="1">
      <alignment horizontal="left" vertical="top"/>
    </xf>
    <xf numFmtId="0" fontId="5" fillId="3" borderId="0" xfId="0" applyFont="1" applyFill="1" applyAlignment="1">
      <alignment horizontal="right" vertical="top"/>
    </xf>
    <xf numFmtId="164" fontId="0" fillId="0" borderId="0" xfId="2" applyFont="1" applyFill="1" applyBorder="1"/>
    <xf numFmtId="0" fontId="14" fillId="0" borderId="0" xfId="0" applyFont="1"/>
    <xf numFmtId="0" fontId="8" fillId="0" borderId="8" xfId="0" applyFont="1" applyBorder="1"/>
    <xf numFmtId="0" fontId="0" fillId="0" borderId="8" xfId="0" applyBorder="1"/>
    <xf numFmtId="0" fontId="10" fillId="0" borderId="9" xfId="0" applyFont="1" applyBorder="1"/>
    <xf numFmtId="0" fontId="12" fillId="0" borderId="5" xfId="0" applyFont="1" applyBorder="1" applyAlignment="1">
      <alignment horizontal="right" wrapText="1"/>
    </xf>
    <xf numFmtId="0" fontId="8" fillId="0" borderId="0" xfId="0" applyFont="1" applyAlignment="1">
      <alignment vertical="top"/>
    </xf>
    <xf numFmtId="0" fontId="12" fillId="0" borderId="5" xfId="0" applyFont="1" applyBorder="1" applyAlignment="1">
      <alignment horizontal="right" vertical="top" wrapText="1"/>
    </xf>
    <xf numFmtId="0" fontId="4" fillId="4" borderId="0" xfId="0" applyFont="1" applyFill="1" applyAlignment="1" applyProtection="1">
      <alignment horizontal="left" vertical="center" wrapText="1"/>
      <protection locked="0"/>
    </xf>
    <xf numFmtId="0" fontId="15" fillId="0" borderId="0" xfId="0" applyFont="1"/>
    <xf numFmtId="167" fontId="8" fillId="5" borderId="0" xfId="2" applyNumberFormat="1" applyFont="1" applyFill="1"/>
    <xf numFmtId="167" fontId="8" fillId="7" borderId="2" xfId="2" applyNumberFormat="1" applyFont="1" applyFill="1" applyBorder="1"/>
    <xf numFmtId="167" fontId="7" fillId="5" borderId="0" xfId="2" applyNumberFormat="1" applyFont="1" applyFill="1"/>
    <xf numFmtId="167" fontId="8" fillId="5" borderId="0" xfId="2" applyNumberFormat="1" applyFont="1" applyFill="1" applyBorder="1"/>
    <xf numFmtId="0" fontId="7" fillId="5" borderId="4" xfId="0" applyFont="1" applyFill="1" applyBorder="1" applyAlignment="1">
      <alignment horizontal="center"/>
    </xf>
    <xf numFmtId="0" fontId="7" fillId="5" borderId="3" xfId="0" applyFont="1" applyFill="1" applyBorder="1" applyAlignment="1">
      <alignment horizontal="center"/>
    </xf>
    <xf numFmtId="0" fontId="12" fillId="0" borderId="5" xfId="0" applyFont="1" applyBorder="1" applyAlignment="1">
      <alignment horizontal="right" vertical="top"/>
    </xf>
    <xf numFmtId="0" fontId="8" fillId="4" borderId="10" xfId="0" applyFont="1" applyFill="1" applyBorder="1" applyAlignment="1" applyProtection="1">
      <alignment horizontal="center" vertical="center" wrapText="1"/>
      <protection locked="0"/>
    </xf>
    <xf numFmtId="167" fontId="8" fillId="2" borderId="0" xfId="2" applyNumberFormat="1" applyFont="1" applyFill="1" applyProtection="1">
      <protection locked="0"/>
    </xf>
    <xf numFmtId="166" fontId="8" fillId="0" borderId="0" xfId="4" applyNumberFormat="1" applyFont="1" applyFill="1" applyBorder="1"/>
    <xf numFmtId="166" fontId="8" fillId="0" borderId="0" xfId="4" applyNumberFormat="1" applyFont="1"/>
    <xf numFmtId="166" fontId="8" fillId="5" borderId="4" xfId="4" applyNumberFormat="1" applyFont="1" applyFill="1" applyBorder="1"/>
    <xf numFmtId="0" fontId="8" fillId="5" borderId="6" xfId="0" applyFont="1" applyFill="1" applyBorder="1" applyAlignment="1">
      <alignment horizontal="center"/>
    </xf>
    <xf numFmtId="0" fontId="8" fillId="5" borderId="4" xfId="0" applyFont="1" applyFill="1" applyBorder="1" applyAlignment="1">
      <alignment horizontal="center"/>
    </xf>
    <xf numFmtId="0" fontId="8" fillId="5" borderId="3" xfId="0" applyFont="1" applyFill="1" applyBorder="1" applyAlignment="1">
      <alignment horizontal="center"/>
    </xf>
    <xf numFmtId="0" fontId="8" fillId="0" borderId="0" xfId="0" applyFont="1" applyAlignment="1">
      <alignment wrapText="1"/>
    </xf>
    <xf numFmtId="9" fontId="8" fillId="2" borderId="10" xfId="1" applyFont="1" applyFill="1" applyBorder="1" applyAlignment="1" applyProtection="1">
      <alignment vertical="center"/>
      <protection locked="0"/>
    </xf>
    <xf numFmtId="0" fontId="8" fillId="0" borderId="0" xfId="0" applyFont="1" applyAlignment="1">
      <alignment vertical="center" wrapText="1"/>
    </xf>
    <xf numFmtId="0" fontId="0" fillId="0" borderId="0" xfId="0" applyAlignment="1">
      <alignment vertical="center"/>
    </xf>
    <xf numFmtId="0" fontId="12" fillId="0" borderId="5" xfId="0" applyFont="1" applyBorder="1" applyAlignment="1">
      <alignment horizontal="right" vertical="center" wrapText="1"/>
    </xf>
    <xf numFmtId="0" fontId="7" fillId="0" borderId="0" xfId="0" applyFont="1" applyAlignment="1">
      <alignment vertical="top"/>
    </xf>
    <xf numFmtId="167" fontId="0" fillId="0" borderId="0" xfId="2" applyNumberFormat="1" applyFont="1"/>
    <xf numFmtId="167" fontId="5" fillId="3" borderId="0" xfId="2" applyNumberFormat="1" applyFont="1" applyFill="1" applyBorder="1" applyAlignment="1">
      <alignment horizontal="right"/>
    </xf>
    <xf numFmtId="167" fontId="8" fillId="5" borderId="8" xfId="2" applyNumberFormat="1" applyFont="1" applyFill="1" applyBorder="1"/>
    <xf numFmtId="167" fontId="0" fillId="0" borderId="0" xfId="0" applyNumberFormat="1"/>
    <xf numFmtId="167" fontId="0" fillId="5" borderId="8" xfId="2" applyNumberFormat="1" applyFont="1" applyFill="1" applyBorder="1"/>
    <xf numFmtId="167" fontId="10" fillId="5" borderId="9" xfId="2" applyNumberFormat="1" applyFont="1" applyFill="1" applyBorder="1"/>
    <xf numFmtId="166" fontId="8" fillId="5" borderId="3" xfId="4" applyNumberFormat="1" applyFont="1" applyFill="1" applyBorder="1"/>
    <xf numFmtId="3" fontId="8" fillId="5" borderId="4" xfId="4" applyNumberFormat="1" applyFont="1" applyFill="1" applyBorder="1" applyAlignment="1">
      <alignment horizontal="center" vertical="center"/>
    </xf>
    <xf numFmtId="0" fontId="7" fillId="5" borderId="4" xfId="0" applyFont="1" applyFill="1" applyBorder="1" applyAlignment="1">
      <alignment horizontal="center" vertical="top"/>
    </xf>
    <xf numFmtId="0" fontId="7" fillId="5" borderId="3" xfId="0" applyFont="1" applyFill="1" applyBorder="1" applyAlignment="1">
      <alignment horizontal="center" vertical="top"/>
    </xf>
    <xf numFmtId="0" fontId="8" fillId="5" borderId="3" xfId="0" applyFont="1" applyFill="1" applyBorder="1" applyAlignment="1">
      <alignment vertical="top"/>
    </xf>
    <xf numFmtId="167" fontId="8" fillId="2" borderId="10" xfId="2" applyNumberFormat="1" applyFont="1" applyFill="1" applyBorder="1" applyProtection="1">
      <protection locked="0"/>
    </xf>
    <xf numFmtId="0" fontId="17" fillId="0" borderId="0" xfId="0" applyFont="1" applyAlignment="1">
      <alignment horizontal="left"/>
    </xf>
    <xf numFmtId="0" fontId="8" fillId="7" borderId="10" xfId="0" applyFont="1" applyFill="1" applyBorder="1" applyAlignment="1" applyProtection="1">
      <alignment horizontal="left" vertical="center" wrapText="1"/>
      <protection locked="0"/>
    </xf>
    <xf numFmtId="9" fontId="8" fillId="2" borderId="10" xfId="2" applyNumberFormat="1" applyFont="1" applyFill="1" applyBorder="1" applyProtection="1">
      <protection locked="0"/>
    </xf>
    <xf numFmtId="3" fontId="8" fillId="5" borderId="4" xfId="4" applyNumberFormat="1" applyFont="1" applyFill="1" applyBorder="1" applyAlignment="1">
      <alignment vertical="center"/>
    </xf>
    <xf numFmtId="0" fontId="0" fillId="0" borderId="0" xfId="0" applyAlignment="1">
      <alignment horizontal="justify" vertical="center"/>
    </xf>
    <xf numFmtId="0" fontId="18" fillId="0" borderId="0" xfId="0" applyFont="1"/>
    <xf numFmtId="0" fontId="19" fillId="0" borderId="0" xfId="0" applyFont="1"/>
    <xf numFmtId="3" fontId="8" fillId="5" borderId="4" xfId="0" applyNumberFormat="1" applyFont="1" applyFill="1" applyBorder="1" applyAlignment="1">
      <alignment horizontal="center" vertical="center"/>
    </xf>
    <xf numFmtId="0" fontId="12" fillId="0" borderId="5" xfId="0" applyFont="1" applyBorder="1" applyAlignment="1">
      <alignment horizontal="right" vertical="center"/>
    </xf>
    <xf numFmtId="168" fontId="8" fillId="5" borderId="4" xfId="4" applyNumberFormat="1" applyFont="1" applyFill="1" applyBorder="1"/>
    <xf numFmtId="3" fontId="8" fillId="5" borderId="4" xfId="4" applyNumberFormat="1" applyFont="1" applyFill="1" applyBorder="1" applyAlignment="1">
      <alignment horizontal="center"/>
    </xf>
    <xf numFmtId="0" fontId="13" fillId="5" borderId="4" xfId="0" applyFont="1" applyFill="1" applyBorder="1" applyAlignment="1">
      <alignment horizontal="center"/>
    </xf>
    <xf numFmtId="3" fontId="8" fillId="5" borderId="4" xfId="4" applyNumberFormat="1" applyFont="1" applyFill="1" applyBorder="1"/>
    <xf numFmtId="3" fontId="8" fillId="5" borderId="6" xfId="4" applyNumberFormat="1" applyFont="1" applyFill="1" applyBorder="1"/>
    <xf numFmtId="3" fontId="8" fillId="5" borderId="7" xfId="4" applyNumberFormat="1" applyFont="1" applyFill="1" applyBorder="1"/>
    <xf numFmtId="3" fontId="8" fillId="5" borderId="3" xfId="4" applyNumberFormat="1" applyFont="1" applyFill="1" applyBorder="1"/>
    <xf numFmtId="3" fontId="8" fillId="0" borderId="0" xfId="4" applyNumberFormat="1" applyFont="1"/>
    <xf numFmtId="3" fontId="8" fillId="5" borderId="4" xfId="4" applyNumberFormat="1" applyFont="1" applyFill="1" applyBorder="1" applyAlignment="1">
      <alignment vertical="top"/>
    </xf>
    <xf numFmtId="3" fontId="8" fillId="0" borderId="0" xfId="4" applyNumberFormat="1" applyFont="1" applyFill="1" applyBorder="1"/>
    <xf numFmtId="168" fontId="8" fillId="0" borderId="0" xfId="4" applyNumberFormat="1" applyFont="1" applyFill="1"/>
    <xf numFmtId="0" fontId="5" fillId="3" borderId="0" xfId="0" applyFont="1" applyFill="1" applyAlignment="1">
      <alignment horizontal="center" wrapText="1"/>
    </xf>
    <xf numFmtId="3" fontId="8" fillId="7" borderId="0" xfId="4" applyNumberFormat="1" applyFont="1" applyFill="1" applyBorder="1"/>
    <xf numFmtId="9" fontId="8" fillId="4" borderId="0" xfId="1" applyFont="1" applyFill="1" applyAlignment="1">
      <alignment vertical="center"/>
    </xf>
    <xf numFmtId="167" fontId="8" fillId="2" borderId="10" xfId="2" applyNumberFormat="1" applyFont="1" applyFill="1" applyBorder="1" applyAlignment="1" applyProtection="1">
      <alignment horizontal="right"/>
      <protection locked="0"/>
    </xf>
    <xf numFmtId="0" fontId="8" fillId="5" borderId="4" xfId="0" applyFont="1" applyFill="1" applyBorder="1" applyAlignment="1">
      <alignment horizontal="center" vertical="top"/>
    </xf>
    <xf numFmtId="9" fontId="24" fillId="0" borderId="0" xfId="0" applyNumberFormat="1" applyFont="1" applyAlignment="1">
      <alignment horizontal="center" vertical="center"/>
    </xf>
    <xf numFmtId="8" fontId="0" fillId="0" borderId="0" xfId="0" applyNumberFormat="1"/>
    <xf numFmtId="0" fontId="8" fillId="0" borderId="1" xfId="0" applyFont="1" applyBorder="1" applyAlignment="1">
      <alignment horizontal="right" vertical="top" wrapText="1"/>
    </xf>
    <xf numFmtId="0" fontId="6" fillId="6" borderId="0" xfId="0" applyFont="1" applyFill="1" applyAlignment="1">
      <alignment vertical="center" wrapText="1"/>
    </xf>
    <xf numFmtId="0" fontId="0" fillId="6" borderId="0" xfId="0" applyFill="1" applyAlignment="1">
      <alignment vertical="center" wrapText="1"/>
    </xf>
    <xf numFmtId="0" fontId="12" fillId="6" borderId="0" xfId="0" applyFont="1" applyFill="1" applyAlignment="1">
      <alignment vertical="center" wrapText="1"/>
    </xf>
    <xf numFmtId="0" fontId="16" fillId="6" borderId="0" xfId="0" applyFont="1" applyFill="1" applyAlignment="1">
      <alignment vertical="center" wrapText="1"/>
    </xf>
    <xf numFmtId="0" fontId="5" fillId="3" borderId="0" xfId="0" applyFont="1" applyFill="1" applyAlignment="1">
      <alignment horizontal="center"/>
    </xf>
    <xf numFmtId="0" fontId="4" fillId="0" borderId="0" xfId="0" applyFont="1" applyAlignment="1">
      <alignment horizontal="left" wrapText="1"/>
    </xf>
    <xf numFmtId="0" fontId="11" fillId="0" borderId="0" xfId="0" applyFont="1" applyAlignment="1">
      <alignment horizontal="left" wrapText="1"/>
    </xf>
    <xf numFmtId="0" fontId="5" fillId="3" borderId="2" xfId="0" applyFont="1" applyFill="1" applyBorder="1" applyAlignment="1">
      <alignment horizontal="center" vertical="top"/>
    </xf>
    <xf numFmtId="0" fontId="5" fillId="0" borderId="0" xfId="0" applyFont="1" applyAlignment="1">
      <alignment horizontal="center"/>
    </xf>
    <xf numFmtId="0" fontId="5" fillId="3" borderId="0" xfId="0" applyFont="1" applyFill="1" applyAlignment="1">
      <alignment horizontal="center" vertical="top"/>
    </xf>
    <xf numFmtId="0" fontId="16" fillId="6" borderId="0" xfId="0" applyFont="1" applyFill="1" applyAlignment="1">
      <alignment horizontal="left" vertical="top" wrapText="1"/>
    </xf>
    <xf numFmtId="168" fontId="5" fillId="0" borderId="0" xfId="4" applyNumberFormat="1" applyFont="1" applyFill="1" applyBorder="1" applyAlignment="1">
      <alignment horizontal="center"/>
    </xf>
  </cellXfs>
  <cellStyles count="8">
    <cellStyle name="Comma 2" xfId="7" xr:uid="{00000000-0005-0000-0000-000001000000}"/>
    <cellStyle name="Currency 2" xfId="5" xr:uid="{00000000-0005-0000-0000-000002000000}"/>
    <cellStyle name="Komma" xfId="4" builtinId="3"/>
    <cellStyle name="Normal" xfId="0" builtinId="0"/>
    <cellStyle name="Normal 2" xfId="3" xr:uid="{00000000-0005-0000-0000-000005000000}"/>
    <cellStyle name="Normal 2 2" xfId="6" xr:uid="{00000000-0005-0000-0000-000006000000}"/>
    <cellStyle name="Procent" xfId="1" builtinId="5"/>
    <cellStyle name="Valuta" xfId="2" builtinId="4"/>
  </cellStyles>
  <dxfs count="0"/>
  <tableStyles count="0" defaultTableStyle="TableStyleMedium2" defaultPivotStyle="PivotStyleLight16"/>
  <colors>
    <mruColors>
      <color rgb="FFEC8C8C"/>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1" Type="http://schemas.openxmlformats.org/officeDocument/2006/relationships/image" Target="../media/image1.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7</xdr:row>
      <xdr:rowOff>167640</xdr:rowOff>
    </xdr:from>
    <xdr:to>
      <xdr:col>7</xdr:col>
      <xdr:colOff>657225</xdr:colOff>
      <xdr:row>10</xdr:row>
      <xdr:rowOff>177165</xdr:rowOff>
    </xdr:to>
    <xdr:sp macro="" textlink="">
      <xdr:nvSpPr>
        <xdr:cNvPr id="3" name="Tekstfelt 2">
          <a:extLst>
            <a:ext uri="{FF2B5EF4-FFF2-40B4-BE49-F238E27FC236}">
              <a16:creationId xmlns:a16="http://schemas.microsoft.com/office/drawing/2014/main" id="{00000000-0008-0000-0000-000003000000}"/>
            </a:ext>
          </a:extLst>
        </xdr:cNvPr>
        <xdr:cNvSpPr txBox="1"/>
      </xdr:nvSpPr>
      <xdr:spPr>
        <a:xfrm>
          <a:off x="0" y="1501140"/>
          <a:ext cx="4791075" cy="581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hangingPunct="0">
            <a:spcAft>
              <a:spcPts val="1200"/>
            </a:spcAft>
          </a:pPr>
          <a:r>
            <a:rPr lang="da-DK" sz="2400">
              <a:effectLst/>
              <a:latin typeface="+mn-lt"/>
              <a:ea typeface="Times New Roman" panose="02020603050405020304" pitchFamily="18" charset="0"/>
              <a:cs typeface="Arial" panose="020B0604020202020204" pitchFamily="34" charset="0"/>
            </a:rPr>
            <a:t>Bilag 20.a - Leverandørens priser</a:t>
          </a:r>
        </a:p>
        <a:p>
          <a:endParaRPr lang="da-DK" sz="1100">
            <a:latin typeface="+mn-lt"/>
          </a:endParaRPr>
        </a:p>
      </xdr:txBody>
    </xdr:sp>
    <xdr:clientData/>
  </xdr:twoCellAnchor>
  <xdr:twoCellAnchor>
    <xdr:from>
      <xdr:col>0</xdr:col>
      <xdr:colOff>57966</xdr:colOff>
      <xdr:row>12</xdr:row>
      <xdr:rowOff>41634</xdr:rowOff>
    </xdr:from>
    <xdr:to>
      <xdr:col>9</xdr:col>
      <xdr:colOff>85725</xdr:colOff>
      <xdr:row>53</xdr:row>
      <xdr:rowOff>38099</xdr:rowOff>
    </xdr:to>
    <xdr:sp macro="" textlink="">
      <xdr:nvSpPr>
        <xdr:cNvPr id="4" name="Tekstfelt 3">
          <a:extLst>
            <a:ext uri="{FF2B5EF4-FFF2-40B4-BE49-F238E27FC236}">
              <a16:creationId xmlns:a16="http://schemas.microsoft.com/office/drawing/2014/main" id="{00000000-0008-0000-0000-000004000000}"/>
            </a:ext>
          </a:extLst>
        </xdr:cNvPr>
        <xdr:cNvSpPr txBox="1"/>
      </xdr:nvSpPr>
      <xdr:spPr>
        <a:xfrm>
          <a:off x="57966" y="2327634"/>
          <a:ext cx="5580834" cy="7806965"/>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hangingPunct="0"/>
          <a:r>
            <a:rPr lang="da-DK" sz="1100" b="1" i="1">
              <a:solidFill>
                <a:schemeClr val="dk1"/>
              </a:solidFill>
              <a:effectLst/>
              <a:latin typeface="+mn-lt"/>
              <a:ea typeface="+mn-ea"/>
              <a:cs typeface="Times New Roman" panose="02020603050405020304" pitchFamily="18" charset="0"/>
            </a:rPr>
            <a:t>[Vejledning til Tilbudsgiver</a:t>
          </a:r>
          <a:endParaRPr lang="da-DK" sz="1100">
            <a:solidFill>
              <a:schemeClr val="dk1"/>
            </a:solidFill>
            <a:effectLst/>
            <a:latin typeface="+mn-lt"/>
            <a:ea typeface="+mn-ea"/>
            <a:cs typeface="Times New Roman" panose="02020603050405020304" pitchFamily="18" charset="0"/>
          </a:endParaRPr>
        </a:p>
        <a:p>
          <a:pPr hangingPunct="0"/>
          <a:r>
            <a:rPr lang="da-DK" sz="1100" i="1">
              <a:solidFill>
                <a:schemeClr val="dk1"/>
              </a:solidFill>
              <a:effectLst/>
              <a:latin typeface="+mn-lt"/>
              <a:ea typeface="+mn-ea"/>
              <a:cs typeface="Times New Roman" panose="02020603050405020304" pitchFamily="18" charset="0"/>
            </a:rPr>
            <a:t>Vejledning til Tilbudsgiver er angivet med kursiv i kantede</a:t>
          </a:r>
          <a:r>
            <a:rPr lang="da-DK" sz="1100" i="1" baseline="0">
              <a:solidFill>
                <a:schemeClr val="dk1"/>
              </a:solidFill>
              <a:effectLst/>
              <a:latin typeface="+mn-lt"/>
              <a:ea typeface="+mn-ea"/>
              <a:cs typeface="Times New Roman" panose="02020603050405020304" pitchFamily="18" charset="0"/>
            </a:rPr>
            <a:t> parenteser </a:t>
          </a:r>
          <a:r>
            <a:rPr lang="da-DK" sz="1100" i="1">
              <a:solidFill>
                <a:schemeClr val="dk1"/>
              </a:solidFill>
              <a:effectLst/>
              <a:latin typeface="+mn-lt"/>
              <a:ea typeface="+mn-ea"/>
              <a:cs typeface="Times New Roman" panose="02020603050405020304" pitchFamily="18" charset="0"/>
            </a:rPr>
            <a:t>som denne. Ud over denne generelle vejledning indeholder bilaget en række specifikke vejledningstekster til Tilbudsgiver (markeret med gul).</a:t>
          </a:r>
          <a:endParaRPr lang="da-DK" sz="1100" i="1">
            <a:solidFill>
              <a:sysClr val="windowText" lastClr="000000"/>
            </a:solidFill>
            <a:effectLst/>
            <a:latin typeface="+mn-lt"/>
            <a:ea typeface="+mn-ea"/>
            <a:cs typeface="Times New Roman" panose="02020603050405020304" pitchFamily="18" charset="0"/>
          </a:endParaRPr>
        </a:p>
        <a:p>
          <a:pPr hangingPunct="0"/>
          <a:endParaRPr lang="da-DK" sz="1100" i="1">
            <a:solidFill>
              <a:sysClr val="windowText" lastClr="000000"/>
            </a:solidFill>
            <a:effectLst/>
            <a:latin typeface="+mn-lt"/>
            <a:ea typeface="+mn-ea"/>
            <a:cs typeface="Times New Roman" panose="02020603050405020304" pitchFamily="18" charset="0"/>
          </a:endParaRPr>
        </a:p>
        <a:p>
          <a:pPr marL="0" marR="0" lvl="0" indent="0" defTabSz="914400" eaLnBrk="1" fontAlgn="auto" latinLnBrk="0" hangingPunct="0">
            <a:lnSpc>
              <a:spcPct val="100000"/>
            </a:lnSpc>
            <a:spcBef>
              <a:spcPts val="0"/>
            </a:spcBef>
            <a:spcAft>
              <a:spcPts val="0"/>
            </a:spcAft>
            <a:buClrTx/>
            <a:buSzTx/>
            <a:buFontTx/>
            <a:buNone/>
            <a:tabLst/>
            <a:defRPr/>
          </a:pPr>
          <a:r>
            <a:rPr lang="da-DK" sz="1100" i="1">
              <a:solidFill>
                <a:sysClr val="windowText" lastClr="000000"/>
              </a:solidFill>
              <a:effectLst/>
              <a:latin typeface="+mn-lt"/>
              <a:ea typeface="+mn-ea"/>
              <a:cs typeface="Times New Roman" panose="02020603050405020304" pitchFamily="18" charset="0"/>
            </a:rPr>
            <a:t>Bortset</a:t>
          </a:r>
          <a:r>
            <a:rPr lang="da-DK" sz="1100" i="1" baseline="0">
              <a:solidFill>
                <a:sysClr val="windowText" lastClr="000000"/>
              </a:solidFill>
              <a:effectLst/>
              <a:latin typeface="+mn-lt"/>
              <a:ea typeface="+mn-ea"/>
              <a:cs typeface="Times New Roman" panose="02020603050405020304" pitchFamily="18" charset="0"/>
            </a:rPr>
            <a:t> fra de med lyseblåt markerede celler, har bilaget i sin helhed karakter af forhandlingskrav (FK), jf. nærmere herom i udbudsbetingelserne, og forudsættes derfor ikke udfyldt eller suppleret af tilbudsgiver. De med lyseblå</a:t>
          </a:r>
          <a:r>
            <a:rPr lang="da-DK" sz="1100" i="1">
              <a:solidFill>
                <a:schemeClr val="dk1"/>
              </a:solidFill>
              <a:effectLst/>
              <a:latin typeface="+mn-lt"/>
              <a:ea typeface="+mn-ea"/>
              <a:cs typeface="+mn-cs"/>
            </a:rPr>
            <a:t>I markerede</a:t>
          </a:r>
          <a:r>
            <a:rPr lang="da-DK" sz="1100" i="1" baseline="0">
              <a:solidFill>
                <a:schemeClr val="dk1"/>
              </a:solidFill>
              <a:effectLst/>
              <a:latin typeface="+mn-lt"/>
              <a:ea typeface="+mn-ea"/>
              <a:cs typeface="+mn-cs"/>
            </a:rPr>
            <a:t> celler udgør evalueringskrav (EK), som bedes udfyldt af Tilbudsgiver som en del af tilbuddet, og som udgør grundlaget for den tilbudsevalueringstekniske pris. Bemærk, at grå celler beregnes automatisk på baggrund af Tilbudsgiver enhedspriser eller er udfyldt med skønnede værdier. </a:t>
          </a:r>
          <a:endParaRPr lang="da-DK" sz="1100" i="0">
            <a:solidFill>
              <a:sysClr val="windowText" lastClr="000000"/>
            </a:solidFill>
            <a:effectLst/>
            <a:latin typeface="+mn-lt"/>
            <a:ea typeface="+mn-ea"/>
            <a:cs typeface="Times New Roman" panose="02020603050405020304" pitchFamily="18" charset="0"/>
          </a:endParaRPr>
        </a:p>
        <a:p>
          <a:pPr hangingPunct="0"/>
          <a:r>
            <a:rPr lang="da-DK" sz="1100" i="1">
              <a:solidFill>
                <a:schemeClr val="dk1"/>
              </a:solidFill>
              <a:effectLst/>
              <a:latin typeface="+mn-lt"/>
              <a:ea typeface="+mn-ea"/>
              <a:cs typeface="Times New Roman" panose="02020603050405020304" pitchFamily="18" charset="0"/>
            </a:rPr>
            <a:t> </a:t>
          </a:r>
          <a:endParaRPr lang="da-DK" sz="1100">
            <a:solidFill>
              <a:schemeClr val="dk1"/>
            </a:solidFill>
            <a:effectLst/>
            <a:latin typeface="+mn-lt"/>
            <a:ea typeface="+mn-ea"/>
            <a:cs typeface="Times New Roman" panose="02020603050405020304" pitchFamily="18" charset="0"/>
          </a:endParaRPr>
        </a:p>
        <a:p>
          <a:pPr hangingPunct="0"/>
          <a:r>
            <a:rPr lang="da-DK" sz="1100" i="1">
              <a:solidFill>
                <a:schemeClr val="dk1"/>
              </a:solidFill>
              <a:effectLst/>
              <a:latin typeface="+mn-lt"/>
              <a:ea typeface="+mn-ea"/>
              <a:cs typeface="Times New Roman" panose="02020603050405020304" pitchFamily="18" charset="0"/>
            </a:rPr>
            <a:t>Tilbudsgiver skal i dette Bilag 20.a i de blå felter anføre priser i overensstemmelse med Bilag 20 (Vederlag)</a:t>
          </a:r>
          <a:r>
            <a:rPr lang="da-DK" sz="1100" i="1" baseline="0">
              <a:solidFill>
                <a:schemeClr val="dk1"/>
              </a:solidFill>
              <a:effectLst/>
              <a:latin typeface="+mn-lt"/>
              <a:ea typeface="+mn-ea"/>
              <a:cs typeface="Times New Roman" panose="02020603050405020304" pitchFamily="18" charset="0"/>
            </a:rPr>
            <a:t> og </a:t>
          </a:r>
          <a:r>
            <a:rPr lang="da-DK" sz="1100" i="1">
              <a:solidFill>
                <a:schemeClr val="dk1"/>
              </a:solidFill>
              <a:effectLst/>
              <a:latin typeface="+mn-lt"/>
              <a:ea typeface="+mn-ea"/>
              <a:cs typeface="Times New Roman" panose="02020603050405020304" pitchFamily="18" charset="0"/>
            </a:rPr>
            <a:t>i overensstemmelse med den specifikke vejledning heri. </a:t>
          </a:r>
        </a:p>
        <a:p>
          <a:pPr hangingPunct="0"/>
          <a:endParaRPr lang="da-DK" sz="1100" i="1">
            <a:solidFill>
              <a:schemeClr val="dk1"/>
            </a:solidFill>
            <a:effectLst/>
            <a:latin typeface="+mn-lt"/>
            <a:ea typeface="+mn-ea"/>
            <a:cs typeface="Times New Roman" panose="02020603050405020304" pitchFamily="18" charset="0"/>
          </a:endParaRPr>
        </a:p>
        <a:p>
          <a:pPr hangingPunct="0"/>
          <a:r>
            <a:rPr lang="da-DK" sz="1100" i="1">
              <a:solidFill>
                <a:schemeClr val="dk1"/>
              </a:solidFill>
              <a:effectLst/>
              <a:latin typeface="+mn-lt"/>
              <a:ea typeface="+mn-ea"/>
              <a:cs typeface="Times New Roman" panose="02020603050405020304" pitchFamily="18" charset="0"/>
            </a:rPr>
            <a:t>Tilbudsgiver skal som en del af tilbuddet udfylde følgende fa</a:t>
          </a:r>
          <a:r>
            <a:rPr lang="da-DK" sz="1100" i="1" baseline="0">
              <a:solidFill>
                <a:schemeClr val="dk1"/>
              </a:solidFill>
              <a:effectLst/>
              <a:latin typeface="+mn-lt"/>
              <a:ea typeface="+mn-ea"/>
              <a:cs typeface="Times New Roman" panose="02020603050405020304" pitchFamily="18" charset="0"/>
            </a:rPr>
            <a:t>ner (nummerering i forhold til Bilag 20 (Vederlag) fremgår af parentes):</a:t>
          </a:r>
        </a:p>
        <a:p>
          <a:pPr hangingPunct="0"/>
          <a:r>
            <a:rPr lang="da-DK" sz="1100" i="1" baseline="0">
              <a:solidFill>
                <a:schemeClr val="dk1"/>
              </a:solidFill>
              <a:effectLst/>
              <a:latin typeface="+mn-lt"/>
              <a:ea typeface="+mn-ea"/>
              <a:cs typeface="Times New Roman" panose="02020603050405020304" pitchFamily="18" charset="0"/>
            </a:rPr>
            <a:t>- 4. Afklaringsfasen og Transition Ind (Punkt 4)</a:t>
          </a:r>
        </a:p>
        <a:p>
          <a:pPr hangingPunct="0"/>
          <a:r>
            <a:rPr lang="da-DK" sz="1100" i="1" baseline="0">
              <a:solidFill>
                <a:schemeClr val="dk1"/>
              </a:solidFill>
              <a:effectLst/>
              <a:latin typeface="+mn-lt"/>
              <a:ea typeface="+mn-ea"/>
              <a:cs typeface="Times New Roman" panose="02020603050405020304" pitchFamily="18" charset="0"/>
            </a:rPr>
            <a:t>- 5.1. Support (Punkt 5.1)</a:t>
          </a:r>
        </a:p>
        <a:p>
          <a:pPr hangingPunct="0"/>
          <a:r>
            <a:rPr lang="da-DK" sz="1100" i="1" baseline="0">
              <a:solidFill>
                <a:schemeClr val="dk1"/>
              </a:solidFill>
              <a:effectLst/>
              <a:latin typeface="+mn-lt"/>
              <a:ea typeface="+mn-ea"/>
              <a:cs typeface="Times New Roman" panose="02020603050405020304" pitchFamily="18" charset="0"/>
            </a:rPr>
            <a:t>- 5.2. Applikationsdrift(Punkt 5.2)</a:t>
          </a:r>
        </a:p>
        <a:p>
          <a:pPr hangingPunct="0"/>
          <a:r>
            <a:rPr lang="da-DK" sz="1100" i="1" baseline="0">
              <a:solidFill>
                <a:schemeClr val="dk1"/>
              </a:solidFill>
              <a:effectLst/>
              <a:latin typeface="+mn-lt"/>
              <a:ea typeface="+mn-ea"/>
              <a:cs typeface="Times New Roman" panose="02020603050405020304" pitchFamily="18" charset="0"/>
            </a:rPr>
            <a:t>- 5.4. Applikationsvedligeholdelse (punkt 5.4)</a:t>
          </a:r>
        </a:p>
        <a:p>
          <a:pPr hangingPunct="0"/>
          <a:r>
            <a:rPr lang="da-DK" sz="1100" i="1" baseline="0">
              <a:solidFill>
                <a:schemeClr val="dk1"/>
              </a:solidFill>
              <a:effectLst/>
              <a:latin typeface="+mn-lt"/>
              <a:ea typeface="+mn-ea"/>
              <a:cs typeface="Times New Roman" panose="02020603050405020304" pitchFamily="18" charset="0"/>
            </a:rPr>
            <a:t>- 6. Design- og planlægningsfasen (Punkt 6)</a:t>
          </a:r>
        </a:p>
        <a:p>
          <a:pPr hangingPunct="0"/>
          <a:r>
            <a:rPr lang="da-DK" sz="1100" i="1" baseline="0">
              <a:solidFill>
                <a:schemeClr val="dk1"/>
              </a:solidFill>
              <a:effectLst/>
              <a:latin typeface="+mn-lt"/>
              <a:ea typeface="+mn-ea"/>
              <a:cs typeface="Times New Roman" panose="02020603050405020304" pitchFamily="18" charset="0"/>
            </a:rPr>
            <a:t>- 7. Udviklingsfasen(Punkt 7)</a:t>
          </a:r>
        </a:p>
        <a:p>
          <a:pPr hangingPunct="0"/>
          <a:r>
            <a:rPr lang="da-DK" sz="1100" i="1" baseline="0">
              <a:solidFill>
                <a:schemeClr val="dk1"/>
              </a:solidFill>
              <a:effectLst/>
              <a:latin typeface="+mn-lt"/>
              <a:ea typeface="+mn-ea"/>
              <a:cs typeface="Times New Roman" panose="02020603050405020304" pitchFamily="18" charset="0"/>
            </a:rPr>
            <a:t>- 8.1. Standardbestillingsydelser </a:t>
          </a:r>
          <a:r>
            <a:rPr lang="da-DK" sz="1100" i="1" baseline="0">
              <a:solidFill>
                <a:schemeClr val="dk1"/>
              </a:solidFill>
              <a:effectLst/>
              <a:latin typeface="+mn-lt"/>
              <a:ea typeface="+mn-ea"/>
              <a:cs typeface="+mn-cs"/>
            </a:rPr>
            <a:t>(punkt 8.1)</a:t>
          </a:r>
          <a:endParaRPr lang="da-DK" sz="1100" i="1" baseline="0">
            <a:solidFill>
              <a:schemeClr val="dk1"/>
            </a:solidFill>
            <a:effectLst/>
            <a:latin typeface="+mn-lt"/>
            <a:ea typeface="+mn-ea"/>
            <a:cs typeface="Times New Roman" panose="02020603050405020304" pitchFamily="18" charset="0"/>
          </a:endParaRPr>
        </a:p>
        <a:p>
          <a:pPr hangingPunct="0"/>
          <a:r>
            <a:rPr lang="da-DK" sz="1100" i="1" baseline="0">
              <a:solidFill>
                <a:schemeClr val="dk1"/>
              </a:solidFill>
              <a:effectLst/>
              <a:latin typeface="+mn-lt"/>
              <a:ea typeface="+mn-ea"/>
              <a:cs typeface="Times New Roman" panose="02020603050405020304" pitchFamily="18" charset="0"/>
            </a:rPr>
            <a:t>- 8.2. Konsulentydelser/Timepriser </a:t>
          </a:r>
          <a:r>
            <a:rPr lang="da-DK" sz="1100" i="1" baseline="0">
              <a:solidFill>
                <a:schemeClr val="dk1"/>
              </a:solidFill>
              <a:effectLst/>
              <a:latin typeface="+mn-lt"/>
              <a:ea typeface="+mn-ea"/>
              <a:cs typeface="+mn-cs"/>
            </a:rPr>
            <a:t>(punkt 9.2 og 9.3)</a:t>
          </a:r>
        </a:p>
        <a:p>
          <a:pPr hangingPunct="0"/>
          <a:r>
            <a:rPr lang="da-DK" sz="1100" i="1" baseline="0">
              <a:solidFill>
                <a:schemeClr val="dk1"/>
              </a:solidFill>
              <a:effectLst/>
              <a:latin typeface="+mn-lt"/>
              <a:ea typeface="+mn-ea"/>
              <a:cs typeface="+mn-cs"/>
            </a:rPr>
            <a:t>- 13 Optioner (Punkt 13)</a:t>
          </a:r>
        </a:p>
        <a:p>
          <a:pPr hangingPunct="0"/>
          <a:endParaRPr lang="da-DK" sz="1100" i="1" baseline="0">
            <a:solidFill>
              <a:schemeClr val="dk1"/>
            </a:solidFill>
            <a:effectLst/>
            <a:latin typeface="+mn-lt"/>
            <a:ea typeface="+mn-ea"/>
            <a:cs typeface="Times New Roman" panose="02020603050405020304" pitchFamily="18" charset="0"/>
          </a:endParaRPr>
        </a:p>
        <a:p>
          <a:pPr marL="0" marR="0" lvl="0" indent="0" defTabSz="914400" eaLnBrk="1" fontAlgn="auto" latinLnBrk="0" hangingPunct="0">
            <a:lnSpc>
              <a:spcPct val="100000"/>
            </a:lnSpc>
            <a:spcBef>
              <a:spcPts val="0"/>
            </a:spcBef>
            <a:spcAft>
              <a:spcPts val="0"/>
            </a:spcAft>
            <a:buClrTx/>
            <a:buSzTx/>
            <a:buFontTx/>
            <a:buNone/>
            <a:tabLst/>
            <a:defRPr/>
          </a:pPr>
          <a:endParaRPr lang="da-DK" sz="1100" i="1" baseline="0">
            <a:solidFill>
              <a:schemeClr val="dk1"/>
            </a:solidFill>
            <a:effectLst/>
            <a:latin typeface="+mn-lt"/>
            <a:ea typeface="+mn-ea"/>
            <a:cs typeface="Times New Roman" panose="02020603050405020304" pitchFamily="18" charset="0"/>
          </a:endParaRPr>
        </a:p>
        <a:p>
          <a:pPr marL="0" marR="0" lvl="0" indent="0" defTabSz="914400" eaLnBrk="1" fontAlgn="auto" latinLnBrk="0" hangingPunct="0">
            <a:lnSpc>
              <a:spcPct val="100000"/>
            </a:lnSpc>
            <a:spcBef>
              <a:spcPts val="0"/>
            </a:spcBef>
            <a:spcAft>
              <a:spcPts val="0"/>
            </a:spcAft>
            <a:buClrTx/>
            <a:buSzTx/>
            <a:buFontTx/>
            <a:buNone/>
            <a:tabLst/>
            <a:defRPr/>
          </a:pPr>
          <a:r>
            <a:rPr lang="da-DK" sz="1100" i="1" baseline="0">
              <a:solidFill>
                <a:schemeClr val="dk1"/>
              </a:solidFill>
              <a:effectLst/>
              <a:latin typeface="+mn-lt"/>
              <a:ea typeface="+mn-ea"/>
              <a:cs typeface="+mn-cs"/>
            </a:rPr>
            <a:t>Det skal bemærkes, at </a:t>
          </a:r>
          <a:r>
            <a:rPr lang="da-DK" sz="1100" i="1">
              <a:solidFill>
                <a:schemeClr val="dk1"/>
              </a:solidFill>
              <a:effectLst/>
              <a:latin typeface="+mn-lt"/>
              <a:ea typeface="+mn-ea"/>
              <a:cs typeface="+mn-cs"/>
            </a:rPr>
            <a:t>kontraktår løber fra Transtionsdagen.</a:t>
          </a:r>
          <a:endParaRPr lang="da-DK" sz="1100" i="1">
            <a:solidFill>
              <a:srgbClr val="FF0000"/>
            </a:solidFill>
            <a:effectLst/>
            <a:latin typeface="+mn-lt"/>
            <a:ea typeface="+mn-ea"/>
            <a:cs typeface="+mn-cs"/>
          </a:endParaRPr>
        </a:p>
        <a:p>
          <a:pPr hangingPunct="0"/>
          <a:endParaRPr lang="da-DK" sz="1100" i="1" baseline="0">
            <a:solidFill>
              <a:schemeClr val="dk1"/>
            </a:solidFill>
            <a:effectLst/>
            <a:latin typeface="+mn-lt"/>
            <a:ea typeface="+mn-ea"/>
            <a:cs typeface="Times New Roman" panose="02020603050405020304" pitchFamily="18" charset="0"/>
          </a:endParaRPr>
        </a:p>
        <a:p>
          <a:pPr hangingPunct="0"/>
          <a:r>
            <a:rPr lang="da-DK" sz="1100" i="1" baseline="0">
              <a:solidFill>
                <a:schemeClr val="dk1"/>
              </a:solidFill>
              <a:effectLst/>
              <a:latin typeface="+mn-lt"/>
              <a:ea typeface="+mn-ea"/>
              <a:cs typeface="Times New Roman" panose="02020603050405020304" pitchFamily="18" charset="0"/>
            </a:rPr>
            <a:t>Såfremt Leverandøren ikke tager særskilt vederlag for en given enhed, kan Tilbudsgiver angive DKK 0 for den pågældende enhed. Såfremt en enhedspris ikke er udfyldt, anses den pågældende enhed for tilbudt af Tilbudsgiver til </a:t>
          </a:r>
          <a:r>
            <a:rPr lang="da-DK" sz="1100" i="1" baseline="0">
              <a:solidFill>
                <a:sysClr val="windowText" lastClr="000000"/>
              </a:solidFill>
              <a:effectLst/>
              <a:latin typeface="+mn-lt"/>
              <a:ea typeface="+mn-ea"/>
              <a:cs typeface="Times New Roman" panose="02020603050405020304" pitchFamily="18" charset="0"/>
            </a:rPr>
            <a:t>DKK 0 og skal leveres til 0 kr. under kontrakten.</a:t>
          </a:r>
        </a:p>
        <a:p>
          <a:pPr hangingPunct="0"/>
          <a:endParaRPr lang="da-DK" sz="1100" i="1">
            <a:solidFill>
              <a:schemeClr val="dk1"/>
            </a:solidFill>
            <a:effectLst/>
            <a:latin typeface="+mn-lt"/>
            <a:ea typeface="+mn-ea"/>
            <a:cs typeface="Times New Roman" panose="02020603050405020304" pitchFamily="18" charset="0"/>
          </a:endParaRPr>
        </a:p>
        <a:p>
          <a:pPr hangingPunct="0"/>
          <a:r>
            <a:rPr lang="da-DK" sz="1100" i="1">
              <a:solidFill>
                <a:schemeClr val="dk1"/>
              </a:solidFill>
              <a:effectLst/>
              <a:latin typeface="+mn-lt"/>
              <a:ea typeface="+mn-ea"/>
              <a:cs typeface="Times New Roman" panose="02020603050405020304" pitchFamily="18" charset="0"/>
            </a:rPr>
            <a:t>Alle</a:t>
          </a:r>
          <a:r>
            <a:rPr lang="da-DK" sz="1100" i="1" baseline="0">
              <a:solidFill>
                <a:schemeClr val="dk1"/>
              </a:solidFill>
              <a:effectLst/>
              <a:latin typeface="+mn-lt"/>
              <a:ea typeface="+mn-ea"/>
              <a:cs typeface="Times New Roman" panose="02020603050405020304" pitchFamily="18" charset="0"/>
            </a:rPr>
            <a:t> vederlag skal angives i danske kroner (DKK) inklusive alle gældende skatter og afgifter på tidspunktet for Kontraktens indgåelse, men eksklusive moms. Tilbudsgivers vederlag er inklusive alt, medmindre det i relation til en given ydelse mv. udtrykkeligt er angivet, at Tilbudsgiver er berettiget til yderligere vederlag herfor.</a:t>
          </a:r>
          <a:endParaRPr lang="da-DK" sz="1100">
            <a:solidFill>
              <a:schemeClr val="dk1"/>
            </a:solidFill>
            <a:effectLst/>
            <a:latin typeface="+mn-lt"/>
            <a:ea typeface="+mn-ea"/>
            <a:cs typeface="Times New Roman" panose="02020603050405020304" pitchFamily="18" charset="0"/>
          </a:endParaRPr>
        </a:p>
        <a:p>
          <a:pPr hangingPunct="0"/>
          <a:r>
            <a:rPr lang="da-DK" sz="1100" i="1">
              <a:solidFill>
                <a:schemeClr val="dk1"/>
              </a:solidFill>
              <a:effectLst/>
              <a:latin typeface="+mn-lt"/>
              <a:ea typeface="+mn-ea"/>
              <a:cs typeface="Times New Roman" panose="02020603050405020304" pitchFamily="18" charset="0"/>
            </a:rPr>
            <a:t> </a:t>
          </a:r>
          <a:endParaRPr lang="da-DK" sz="1100">
            <a:solidFill>
              <a:schemeClr val="dk1"/>
            </a:solidFill>
            <a:effectLst/>
            <a:latin typeface="+mn-lt"/>
            <a:ea typeface="+mn-ea"/>
            <a:cs typeface="Times New Roman" panose="02020603050405020304" pitchFamily="18" charset="0"/>
          </a:endParaRPr>
        </a:p>
        <a:p>
          <a:pPr marL="0" marR="0" lvl="0" indent="0" defTabSz="914400" eaLnBrk="1" fontAlgn="auto" latinLnBrk="0" hangingPunct="0">
            <a:lnSpc>
              <a:spcPct val="100000"/>
            </a:lnSpc>
            <a:spcBef>
              <a:spcPts val="0"/>
            </a:spcBef>
            <a:spcAft>
              <a:spcPts val="0"/>
            </a:spcAft>
            <a:buClrTx/>
            <a:buSzTx/>
            <a:buFontTx/>
            <a:buNone/>
            <a:tabLst/>
            <a:defRPr/>
          </a:pPr>
          <a:r>
            <a:rPr lang="da-DK" sz="1100" i="1">
              <a:solidFill>
                <a:schemeClr val="dk1"/>
              </a:solidFill>
              <a:effectLst/>
              <a:latin typeface="+mn-lt"/>
              <a:ea typeface="+mn-ea"/>
              <a:cs typeface="Times New Roman" panose="02020603050405020304" pitchFamily="18" charset="0"/>
            </a:rPr>
            <a:t>Tilbudsgiver skal ikke ændre i bilaget, medmindre dette specifikt er angivet i vejledning til Tilbudsgiver, eller hvor det er markeret på anden vis. Ændring af modellen eller utilsigtet brug af denne kan medføre, at tilbuddet er ukonditionelt. </a:t>
          </a:r>
        </a:p>
        <a:p>
          <a:pPr marL="0" marR="0" lvl="0" indent="0" defTabSz="914400" eaLnBrk="1" fontAlgn="auto" latinLnBrk="0" hangingPunct="0">
            <a:lnSpc>
              <a:spcPct val="100000"/>
            </a:lnSpc>
            <a:spcBef>
              <a:spcPts val="0"/>
            </a:spcBef>
            <a:spcAft>
              <a:spcPts val="0"/>
            </a:spcAft>
            <a:buClrTx/>
            <a:buSzTx/>
            <a:buFontTx/>
            <a:buNone/>
            <a:tabLst/>
            <a:defRPr/>
          </a:pPr>
          <a:endParaRPr lang="da-DK" sz="1100" i="1">
            <a:solidFill>
              <a:schemeClr val="dk1"/>
            </a:solidFill>
            <a:effectLst/>
            <a:latin typeface="+mn-lt"/>
            <a:ea typeface="+mn-ea"/>
            <a:cs typeface="Times New Roman" panose="02020603050405020304" pitchFamily="18" charset="0"/>
          </a:endParaRPr>
        </a:p>
        <a:p>
          <a:pPr marL="0" marR="0" lvl="0" indent="0" defTabSz="914400" eaLnBrk="1" fontAlgn="auto" latinLnBrk="0" hangingPunct="0">
            <a:lnSpc>
              <a:spcPct val="100000"/>
            </a:lnSpc>
            <a:spcBef>
              <a:spcPts val="0"/>
            </a:spcBef>
            <a:spcAft>
              <a:spcPts val="0"/>
            </a:spcAft>
            <a:buClrTx/>
            <a:buSzTx/>
            <a:buFontTx/>
            <a:buNone/>
            <a:tabLst/>
            <a:defRPr/>
          </a:pPr>
          <a:r>
            <a:rPr lang="da-DK" sz="1100" i="1">
              <a:solidFill>
                <a:schemeClr val="dk1"/>
              </a:solidFill>
              <a:effectLst/>
              <a:latin typeface="+mn-lt"/>
              <a:ea typeface="+mn-ea"/>
              <a:cs typeface="+mn-cs"/>
            </a:rPr>
            <a:t>Nærværende</a:t>
          </a:r>
          <a:r>
            <a:rPr lang="da-DK" sz="1100" i="1" baseline="0">
              <a:solidFill>
                <a:schemeClr val="dk1"/>
              </a:solidFill>
              <a:effectLst/>
              <a:latin typeface="+mn-lt"/>
              <a:ea typeface="+mn-ea"/>
              <a:cs typeface="+mn-cs"/>
            </a:rPr>
            <a:t> v</a:t>
          </a:r>
          <a:r>
            <a:rPr lang="da-DK" sz="1100" i="1">
              <a:solidFill>
                <a:schemeClr val="dk1"/>
              </a:solidFill>
              <a:effectLst/>
              <a:latin typeface="+mn-lt"/>
              <a:ea typeface="+mn-ea"/>
              <a:cs typeface="+mn-cs"/>
            </a:rPr>
            <a:t>ejledning til Tilbudsgiver slettes af ordregiver inden kontraktindgåelse.]</a:t>
          </a:r>
          <a:endParaRPr lang="da-DK">
            <a:effectLst/>
          </a:endParaRPr>
        </a:p>
        <a:p>
          <a:pPr hangingPunct="0"/>
          <a:endParaRPr lang="da-DK" sz="1100">
            <a:solidFill>
              <a:schemeClr val="dk1"/>
            </a:solidFill>
            <a:effectLst/>
            <a:latin typeface="+mn-lt"/>
            <a:ea typeface="+mn-ea"/>
            <a:cs typeface="Times New Roman" panose="02020603050405020304" pitchFamily="18" charset="0"/>
          </a:endParaRPr>
        </a:p>
        <a:p>
          <a:pPr hangingPunct="0"/>
          <a:r>
            <a:rPr lang="da-DK" sz="1100" i="1">
              <a:solidFill>
                <a:schemeClr val="dk1"/>
              </a:solidFill>
              <a:effectLst/>
              <a:latin typeface="+mn-lt"/>
              <a:ea typeface="+mn-ea"/>
              <a:cs typeface="Times New Roman" panose="02020603050405020304" pitchFamily="18" charset="0"/>
            </a:rPr>
            <a:t> </a:t>
          </a:r>
          <a:endParaRPr lang="da-DK" sz="1100">
            <a:solidFill>
              <a:schemeClr val="dk1"/>
            </a:solidFill>
            <a:effectLst/>
            <a:latin typeface="+mn-lt"/>
            <a:ea typeface="+mn-ea"/>
            <a:cs typeface="Times New Roman" panose="02020603050405020304" pitchFamily="18" charset="0"/>
          </a:endParaRPr>
        </a:p>
        <a:p>
          <a:pPr hangingPunct="0"/>
          <a:endParaRPr lang="da-DK" sz="1100" i="1">
            <a:solidFill>
              <a:schemeClr val="dk1"/>
            </a:solidFill>
            <a:effectLst/>
            <a:latin typeface="+mn-lt"/>
            <a:ea typeface="+mn-ea"/>
            <a:cs typeface="Times New Roman" panose="02020603050405020304" pitchFamily="18" charset="0"/>
          </a:endParaRPr>
        </a:p>
      </xdr:txBody>
    </xdr:sp>
    <xdr:clientData/>
  </xdr:twoCellAnchor>
  <xdr:twoCellAnchor editAs="oneCell">
    <xdr:from>
      <xdr:col>5</xdr:col>
      <xdr:colOff>19050</xdr:colOff>
      <xdr:row>1</xdr:row>
      <xdr:rowOff>38100</xdr:rowOff>
    </xdr:from>
    <xdr:to>
      <xdr:col>7</xdr:col>
      <xdr:colOff>676161</xdr:colOff>
      <xdr:row>4</xdr:row>
      <xdr:rowOff>117475</xdr:rowOff>
    </xdr:to>
    <xdr:pic>
      <xdr:nvPicPr>
        <xdr:cNvPr id="5" name="Picture 14">
          <a:extLst>
            <a:ext uri="{FF2B5EF4-FFF2-40B4-BE49-F238E27FC236}">
              <a16:creationId xmlns:a16="http://schemas.microsoft.com/office/drawing/2014/main" id="{AE1266AA-A5CD-47C8-B1BC-29A4E9DEBB0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971800" y="228600"/>
          <a:ext cx="1838211" cy="650875"/>
        </a:xfrm>
        <a:prstGeom prst="rect">
          <a:avLst/>
        </a:prstGeom>
        <a:noFill/>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0</xdr:colOff>
      <xdr:row>0</xdr:row>
      <xdr:rowOff>133350</xdr:rowOff>
    </xdr:from>
    <xdr:to>
      <xdr:col>4</xdr:col>
      <xdr:colOff>695555</xdr:colOff>
      <xdr:row>4</xdr:row>
      <xdr:rowOff>15875</xdr:rowOff>
    </xdr:to>
    <xdr:pic>
      <xdr:nvPicPr>
        <xdr:cNvPr id="3" name="Picture 14">
          <a:extLst>
            <a:ext uri="{FF2B5EF4-FFF2-40B4-BE49-F238E27FC236}">
              <a16:creationId xmlns:a16="http://schemas.microsoft.com/office/drawing/2014/main" id="{AA332C74-5B41-1C3F-128C-DD2C6B9CA32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848225" y="133350"/>
          <a:ext cx="1952855" cy="606425"/>
        </a:xfrm>
        <a:prstGeom prst="rect">
          <a:avLst/>
        </a:prstGeom>
        <a:noFill/>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0</xdr:colOff>
      <xdr:row>0</xdr:row>
      <xdr:rowOff>133350</xdr:rowOff>
    </xdr:from>
    <xdr:to>
      <xdr:col>4</xdr:col>
      <xdr:colOff>781280</xdr:colOff>
      <xdr:row>4</xdr:row>
      <xdr:rowOff>15875</xdr:rowOff>
    </xdr:to>
    <xdr:pic>
      <xdr:nvPicPr>
        <xdr:cNvPr id="3" name="Picture 14">
          <a:extLst>
            <a:ext uri="{FF2B5EF4-FFF2-40B4-BE49-F238E27FC236}">
              <a16:creationId xmlns:a16="http://schemas.microsoft.com/office/drawing/2014/main" id="{7B89D8AA-6A9A-4C5D-81EE-E882F3235C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848225" y="133350"/>
          <a:ext cx="1949680" cy="606425"/>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4000500</xdr:colOff>
      <xdr:row>0</xdr:row>
      <xdr:rowOff>63500</xdr:rowOff>
    </xdr:from>
    <xdr:to>
      <xdr:col>0</xdr:col>
      <xdr:colOff>5838711</xdr:colOff>
      <xdr:row>3</xdr:row>
      <xdr:rowOff>142875</xdr:rowOff>
    </xdr:to>
    <xdr:pic>
      <xdr:nvPicPr>
        <xdr:cNvPr id="2" name="Picture 14">
          <a:extLst>
            <a:ext uri="{FF2B5EF4-FFF2-40B4-BE49-F238E27FC236}">
              <a16:creationId xmlns:a16="http://schemas.microsoft.com/office/drawing/2014/main" id="{56FF748D-6ECD-F8AC-9448-3CD203DC9C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000500" y="63500"/>
          <a:ext cx="1962036" cy="622300"/>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704850</xdr:colOff>
      <xdr:row>0</xdr:row>
      <xdr:rowOff>152400</xdr:rowOff>
    </xdr:from>
    <xdr:to>
      <xdr:col>4</xdr:col>
      <xdr:colOff>133236</xdr:colOff>
      <xdr:row>4</xdr:row>
      <xdr:rowOff>44450</xdr:rowOff>
    </xdr:to>
    <xdr:pic>
      <xdr:nvPicPr>
        <xdr:cNvPr id="3" name="Picture 14">
          <a:extLst>
            <a:ext uri="{FF2B5EF4-FFF2-40B4-BE49-F238E27FC236}">
              <a16:creationId xmlns:a16="http://schemas.microsoft.com/office/drawing/2014/main" id="{98F0B504-E71D-4BB6-A146-957E7CA51B7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3409950" y="152400"/>
          <a:ext cx="1838211" cy="650875"/>
        </a:xfrm>
        <a:prstGeom prst="rect">
          <a:avLst/>
        </a:prstGeom>
        <a:noFill/>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41240</xdr:colOff>
      <xdr:row>0</xdr:row>
      <xdr:rowOff>76200</xdr:rowOff>
    </xdr:from>
    <xdr:to>
      <xdr:col>3</xdr:col>
      <xdr:colOff>573405</xdr:colOff>
      <xdr:row>4</xdr:row>
      <xdr:rowOff>64135</xdr:rowOff>
    </xdr:to>
    <xdr:pic>
      <xdr:nvPicPr>
        <xdr:cNvPr id="3" name="Picture 14">
          <a:extLst>
            <a:ext uri="{FF2B5EF4-FFF2-40B4-BE49-F238E27FC236}">
              <a16:creationId xmlns:a16="http://schemas.microsoft.com/office/drawing/2014/main" id="{CD511667-4AD3-4920-184A-128168F67A4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613240" y="76200"/>
          <a:ext cx="2389540" cy="711835"/>
        </a:xfrm>
        <a:prstGeom prst="rect">
          <a:avLst/>
        </a:prstGeom>
        <a:noFill/>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10197</xdr:colOff>
      <xdr:row>0</xdr:row>
      <xdr:rowOff>111125</xdr:rowOff>
    </xdr:from>
    <xdr:to>
      <xdr:col>2</xdr:col>
      <xdr:colOff>552451</xdr:colOff>
      <xdr:row>4</xdr:row>
      <xdr:rowOff>25808</xdr:rowOff>
    </xdr:to>
    <xdr:pic>
      <xdr:nvPicPr>
        <xdr:cNvPr id="3" name="Billede 2">
          <a:extLst>
            <a:ext uri="{FF2B5EF4-FFF2-40B4-BE49-F238E27FC236}">
              <a16:creationId xmlns:a16="http://schemas.microsoft.com/office/drawing/2014/main" id="{2BADDFF0-78BD-BFDB-D476-967D995FFD3F}"/>
            </a:ext>
          </a:extLst>
        </xdr:cNvPr>
        <xdr:cNvPicPr>
          <a:picLocks noChangeAspect="1"/>
        </xdr:cNvPicPr>
      </xdr:nvPicPr>
      <xdr:blipFill>
        <a:blip xmlns:r="http://schemas.openxmlformats.org/officeDocument/2006/relationships" r:embed="rId1"/>
        <a:stretch>
          <a:fillRect/>
        </a:stretch>
      </xdr:blipFill>
      <xdr:spPr>
        <a:xfrm>
          <a:off x="4791747" y="111125"/>
          <a:ext cx="2009104" cy="63858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1601</xdr:colOff>
      <xdr:row>0</xdr:row>
      <xdr:rowOff>66435</xdr:rowOff>
    </xdr:from>
    <xdr:to>
      <xdr:col>4</xdr:col>
      <xdr:colOff>103739</xdr:colOff>
      <xdr:row>3</xdr:row>
      <xdr:rowOff>162698</xdr:rowOff>
    </xdr:to>
    <xdr:pic>
      <xdr:nvPicPr>
        <xdr:cNvPr id="5" name="Picture 14">
          <a:extLst>
            <a:ext uri="{FF2B5EF4-FFF2-40B4-BE49-F238E27FC236}">
              <a16:creationId xmlns:a16="http://schemas.microsoft.com/office/drawing/2014/main" id="{F1A233B3-A2C6-9D70-1AB0-12CFC5E543D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658285" y="66435"/>
          <a:ext cx="2010313" cy="653443"/>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3753970</xdr:colOff>
      <xdr:row>0</xdr:row>
      <xdr:rowOff>145678</xdr:rowOff>
    </xdr:from>
    <xdr:to>
      <xdr:col>2</xdr:col>
      <xdr:colOff>117449</xdr:colOff>
      <xdr:row>4</xdr:row>
      <xdr:rowOff>30445</xdr:rowOff>
    </xdr:to>
    <xdr:pic>
      <xdr:nvPicPr>
        <xdr:cNvPr id="2" name="Picture 14">
          <a:extLst>
            <a:ext uri="{FF2B5EF4-FFF2-40B4-BE49-F238E27FC236}">
              <a16:creationId xmlns:a16="http://schemas.microsoft.com/office/drawing/2014/main" id="{0874F2E0-0ED0-2D60-20DE-F27652F0D6F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3753970" y="145678"/>
          <a:ext cx="1899185" cy="649942"/>
        </a:xfrm>
        <a:prstGeom prst="rect">
          <a:avLst/>
        </a:prstGeom>
        <a:noFill/>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16432</xdr:colOff>
      <xdr:row>0</xdr:row>
      <xdr:rowOff>57150</xdr:rowOff>
    </xdr:from>
    <xdr:to>
      <xdr:col>3</xdr:col>
      <xdr:colOff>301947</xdr:colOff>
      <xdr:row>3</xdr:row>
      <xdr:rowOff>28574</xdr:rowOff>
    </xdr:to>
    <xdr:pic>
      <xdr:nvPicPr>
        <xdr:cNvPr id="3" name="Billede 2">
          <a:extLst>
            <a:ext uri="{FF2B5EF4-FFF2-40B4-BE49-F238E27FC236}">
              <a16:creationId xmlns:a16="http://schemas.microsoft.com/office/drawing/2014/main" id="{C78E4B38-84A7-2306-9A37-5AC1D9BD882A}"/>
            </a:ext>
          </a:extLst>
        </xdr:cNvPr>
        <xdr:cNvPicPr>
          <a:picLocks noChangeAspect="1"/>
        </xdr:cNvPicPr>
      </xdr:nvPicPr>
      <xdr:blipFill>
        <a:blip xmlns:r="http://schemas.openxmlformats.org/officeDocument/2006/relationships" r:embed="rId1"/>
        <a:stretch>
          <a:fillRect/>
        </a:stretch>
      </xdr:blipFill>
      <xdr:spPr>
        <a:xfrm>
          <a:off x="4664632" y="57150"/>
          <a:ext cx="1628540" cy="51752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6926062</xdr:colOff>
      <xdr:row>0</xdr:row>
      <xdr:rowOff>123826</xdr:rowOff>
    </xdr:from>
    <xdr:to>
      <xdr:col>3</xdr:col>
      <xdr:colOff>354965</xdr:colOff>
      <xdr:row>3</xdr:row>
      <xdr:rowOff>172721</xdr:rowOff>
    </xdr:to>
    <xdr:pic>
      <xdr:nvPicPr>
        <xdr:cNvPr id="3" name="Picture 49">
          <a:extLst>
            <a:ext uri="{FF2B5EF4-FFF2-40B4-BE49-F238E27FC236}">
              <a16:creationId xmlns:a16="http://schemas.microsoft.com/office/drawing/2014/main" id="{ADEC4B58-0A17-8F60-5323-8D6FB250BDE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6926062" y="123826"/>
          <a:ext cx="2058553" cy="591820"/>
        </a:xfrm>
        <a:prstGeom prst="rect">
          <a:avLst/>
        </a:prstGeom>
        <a:noFill/>
      </xdr:spPr>
    </xdr:pic>
    <xdr:clientData/>
  </xdr:twoCellAnchor>
</xdr:wsDr>
</file>

<file path=xl/theme/theme1.xml><?xml version="1.0" encoding="utf-8"?>
<a:theme xmlns:a="http://schemas.openxmlformats.org/drawingml/2006/main" name="Office-tema">
  <a:themeElements>
    <a:clrScheme name="Kontor">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Kont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Kont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dimension ref="M16:O31"/>
  <sheetViews>
    <sheetView showGridLines="0" tabSelected="1" zoomScaleNormal="100" workbookViewId="0">
      <selection activeCell="L20" sqref="L20"/>
    </sheetView>
  </sheetViews>
  <sheetFormatPr defaultColWidth="8.81640625" defaultRowHeight="14.5" x14ac:dyDescent="0.35"/>
  <cols>
    <col min="8" max="8" width="12.453125" customWidth="1"/>
  </cols>
  <sheetData>
    <row r="16" spans="13:13" x14ac:dyDescent="0.35">
      <c r="M16" t="s">
        <v>0</v>
      </c>
    </row>
    <row r="31" spans="15:15" x14ac:dyDescent="0.35">
      <c r="O31" s="35"/>
    </row>
  </sheetData>
  <pageMargins left="0.7" right="0.7" top="0.75" bottom="0.75" header="0.3" footer="0.3"/>
  <pageSetup paperSize="9"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Ark12">
    <tabColor rgb="FFFFC000"/>
  </sheetPr>
  <dimension ref="A2:O70"/>
  <sheetViews>
    <sheetView showGridLines="0" zoomScaleNormal="100" workbookViewId="0"/>
  </sheetViews>
  <sheetFormatPr defaultColWidth="9.1796875" defaultRowHeight="14.5" x14ac:dyDescent="0.35"/>
  <cols>
    <col min="1" max="1" width="61" customWidth="1"/>
    <col min="2" max="2" width="8.453125" customWidth="1"/>
    <col min="3" max="3" width="13.453125" customWidth="1"/>
    <col min="4" max="4" width="4.453125" customWidth="1"/>
    <col min="5" max="5" width="24.453125" customWidth="1"/>
    <col min="6" max="7" width="10.453125" bestFit="1" customWidth="1"/>
    <col min="8" max="8" width="11" bestFit="1" customWidth="1"/>
    <col min="9" max="15" width="10.453125" bestFit="1" customWidth="1"/>
  </cols>
  <sheetData>
    <row r="2" spans="1:15" x14ac:dyDescent="0.35">
      <c r="F2" s="99" t="s">
        <v>166</v>
      </c>
      <c r="G2" s="99"/>
      <c r="H2" s="99"/>
      <c r="I2" s="99"/>
      <c r="J2" s="99"/>
      <c r="K2" s="99"/>
      <c r="L2" s="99"/>
      <c r="M2" s="99"/>
      <c r="N2" s="99"/>
      <c r="O2" s="99"/>
    </row>
    <row r="3" spans="1:15" x14ac:dyDescent="0.35">
      <c r="F3" s="99"/>
      <c r="G3" s="99"/>
      <c r="H3" s="99"/>
      <c r="I3" s="99"/>
      <c r="J3" s="99"/>
      <c r="K3" s="99"/>
      <c r="L3" s="99"/>
      <c r="M3" s="99"/>
      <c r="N3" s="99"/>
      <c r="O3" s="99"/>
    </row>
    <row r="4" spans="1:15" x14ac:dyDescent="0.35">
      <c r="F4" s="99"/>
      <c r="G4" s="99"/>
      <c r="H4" s="99"/>
      <c r="I4" s="99"/>
      <c r="J4" s="99"/>
      <c r="K4" s="99"/>
      <c r="L4" s="99"/>
      <c r="M4" s="99"/>
      <c r="N4" s="99"/>
      <c r="O4" s="99"/>
    </row>
    <row r="5" spans="1:15" x14ac:dyDescent="0.35">
      <c r="F5" s="99"/>
      <c r="G5" s="99"/>
      <c r="H5" s="99"/>
      <c r="I5" s="99"/>
      <c r="J5" s="99"/>
      <c r="K5" s="99"/>
      <c r="L5" s="99"/>
      <c r="M5" s="99"/>
      <c r="N5" s="99"/>
      <c r="O5" s="99"/>
    </row>
    <row r="6" spans="1:15" x14ac:dyDescent="0.35">
      <c r="F6" s="99"/>
      <c r="G6" s="99"/>
      <c r="H6" s="99"/>
      <c r="I6" s="99"/>
      <c r="J6" s="99"/>
      <c r="K6" s="99"/>
      <c r="L6" s="99"/>
      <c r="M6" s="99"/>
      <c r="N6" s="99"/>
      <c r="O6" s="99"/>
    </row>
    <row r="7" spans="1:15" x14ac:dyDescent="0.35">
      <c r="F7" s="99"/>
      <c r="G7" s="99"/>
      <c r="H7" s="99"/>
      <c r="I7" s="99"/>
      <c r="J7" s="99"/>
      <c r="K7" s="99"/>
      <c r="L7" s="99"/>
      <c r="M7" s="99"/>
      <c r="N7" s="99"/>
      <c r="O7" s="99"/>
    </row>
    <row r="8" spans="1:15" x14ac:dyDescent="0.35">
      <c r="F8" s="99"/>
      <c r="G8" s="99"/>
      <c r="H8" s="99"/>
      <c r="I8" s="99"/>
      <c r="J8" s="99"/>
      <c r="K8" s="99"/>
      <c r="L8" s="99"/>
      <c r="M8" s="99"/>
      <c r="N8" s="99"/>
      <c r="O8" s="99"/>
    </row>
    <row r="9" spans="1:15" x14ac:dyDescent="0.35">
      <c r="F9" s="99"/>
      <c r="G9" s="99"/>
      <c r="H9" s="99"/>
      <c r="I9" s="99"/>
      <c r="J9" s="99"/>
      <c r="K9" s="99"/>
      <c r="L9" s="99"/>
      <c r="M9" s="99"/>
      <c r="N9" s="99"/>
      <c r="O9" s="99"/>
    </row>
    <row r="10" spans="1:15" ht="18.5" x14ac:dyDescent="0.45">
      <c r="A10" s="2" t="s">
        <v>148</v>
      </c>
      <c r="F10" s="99"/>
      <c r="G10" s="99"/>
      <c r="H10" s="99"/>
      <c r="I10" s="99"/>
      <c r="J10" s="99"/>
      <c r="K10" s="99"/>
      <c r="L10" s="99"/>
      <c r="M10" s="99"/>
      <c r="N10" s="99"/>
      <c r="O10" s="99"/>
    </row>
    <row r="11" spans="1:15" x14ac:dyDescent="0.35">
      <c r="F11" s="99"/>
      <c r="G11" s="99"/>
      <c r="H11" s="99"/>
      <c r="I11" s="99"/>
      <c r="J11" s="99"/>
      <c r="K11" s="99"/>
      <c r="L11" s="99"/>
      <c r="M11" s="99"/>
      <c r="N11" s="99"/>
      <c r="O11" s="99"/>
    </row>
    <row r="12" spans="1:15" ht="22.5" customHeight="1" x14ac:dyDescent="0.35">
      <c r="A12" s="3" t="s">
        <v>151</v>
      </c>
      <c r="E12" s="7"/>
      <c r="F12" s="7"/>
      <c r="G12" s="7"/>
      <c r="H12" s="7"/>
      <c r="I12" s="7"/>
      <c r="J12" s="7"/>
      <c r="K12" s="7"/>
      <c r="L12" s="7"/>
      <c r="M12" s="7"/>
      <c r="N12" s="7"/>
      <c r="O12" s="7"/>
    </row>
    <row r="13" spans="1:15" x14ac:dyDescent="0.35">
      <c r="E13" s="7"/>
      <c r="F13" s="101" t="s">
        <v>167</v>
      </c>
      <c r="G13" s="101"/>
      <c r="H13" s="101"/>
      <c r="I13" s="101"/>
      <c r="J13" s="101"/>
      <c r="K13" s="101"/>
      <c r="L13" s="101"/>
      <c r="M13" s="101"/>
      <c r="N13" s="101"/>
      <c r="O13" s="101"/>
    </row>
    <row r="14" spans="1:15" x14ac:dyDescent="0.35">
      <c r="A14" s="4" t="s">
        <v>32</v>
      </c>
      <c r="B14" s="4"/>
      <c r="C14" s="17" t="s">
        <v>26</v>
      </c>
      <c r="E14" s="13" t="s">
        <v>60</v>
      </c>
      <c r="F14" s="40">
        <v>1</v>
      </c>
      <c r="G14" s="41">
        <v>2</v>
      </c>
      <c r="H14" s="41">
        <v>3</v>
      </c>
      <c r="I14" s="41">
        <v>4</v>
      </c>
      <c r="J14" s="41">
        <v>5</v>
      </c>
      <c r="K14" s="41">
        <v>6</v>
      </c>
      <c r="L14" s="41">
        <v>7</v>
      </c>
      <c r="M14" s="41">
        <v>8</v>
      </c>
      <c r="N14" s="41">
        <v>9</v>
      </c>
      <c r="O14" s="41">
        <v>10</v>
      </c>
    </row>
    <row r="15" spans="1:15" x14ac:dyDescent="0.35">
      <c r="A15" s="7" t="s">
        <v>4</v>
      </c>
      <c r="B15" s="51"/>
      <c r="C15" s="68"/>
      <c r="E15" s="13" t="s">
        <v>29</v>
      </c>
      <c r="F15" s="49">
        <v>250</v>
      </c>
      <c r="G15" s="49">
        <v>250</v>
      </c>
      <c r="H15" s="49">
        <v>500</v>
      </c>
      <c r="I15" s="49">
        <v>500</v>
      </c>
      <c r="J15" s="49">
        <v>500</v>
      </c>
      <c r="K15" s="49">
        <v>500</v>
      </c>
      <c r="L15" s="49">
        <v>500</v>
      </c>
      <c r="M15" s="49">
        <v>500</v>
      </c>
      <c r="N15" s="49">
        <v>500</v>
      </c>
      <c r="O15" s="49">
        <v>500</v>
      </c>
    </row>
    <row r="16" spans="1:15" x14ac:dyDescent="0.35">
      <c r="A16" s="7" t="s">
        <v>6</v>
      </c>
      <c r="B16" s="51"/>
      <c r="C16" s="68"/>
      <c r="E16" s="13" t="s">
        <v>29</v>
      </c>
      <c r="F16" s="49">
        <v>1000</v>
      </c>
      <c r="G16" s="49">
        <v>1000</v>
      </c>
      <c r="H16" s="49">
        <v>1500</v>
      </c>
      <c r="I16" s="49">
        <v>1500</v>
      </c>
      <c r="J16" s="49">
        <v>1500</v>
      </c>
      <c r="K16" s="49">
        <v>1500</v>
      </c>
      <c r="L16" s="49">
        <v>1500</v>
      </c>
      <c r="M16" s="49">
        <v>1500</v>
      </c>
      <c r="N16" s="49">
        <v>1500</v>
      </c>
      <c r="O16" s="49">
        <v>1500</v>
      </c>
    </row>
    <row r="17" spans="1:15" x14ac:dyDescent="0.35">
      <c r="A17" s="7" t="s">
        <v>8</v>
      </c>
      <c r="B17" s="51"/>
      <c r="C17" s="68"/>
      <c r="E17" s="13" t="s">
        <v>29</v>
      </c>
      <c r="F17" s="49">
        <v>1000</v>
      </c>
      <c r="G17" s="49">
        <v>1000</v>
      </c>
      <c r="H17" s="49">
        <v>2500</v>
      </c>
      <c r="I17" s="49">
        <v>2500</v>
      </c>
      <c r="J17" s="49">
        <v>2500</v>
      </c>
      <c r="K17" s="49">
        <v>2500</v>
      </c>
      <c r="L17" s="49">
        <v>2500</v>
      </c>
      <c r="M17" s="49">
        <v>2500</v>
      </c>
      <c r="N17" s="49">
        <v>2500</v>
      </c>
      <c r="O17" s="49">
        <v>2500</v>
      </c>
    </row>
    <row r="18" spans="1:15" x14ac:dyDescent="0.35">
      <c r="A18" s="7" t="s">
        <v>34</v>
      </c>
      <c r="C18" s="68"/>
      <c r="E18" s="13" t="s">
        <v>29</v>
      </c>
      <c r="F18" s="49">
        <v>500</v>
      </c>
      <c r="G18" s="49">
        <v>500</v>
      </c>
      <c r="H18" s="49">
        <v>1500</v>
      </c>
      <c r="I18" s="49">
        <v>1500</v>
      </c>
      <c r="J18" s="49">
        <v>1500</v>
      </c>
      <c r="K18" s="49">
        <v>1500</v>
      </c>
      <c r="L18" s="49">
        <v>1500</v>
      </c>
      <c r="M18" s="49">
        <v>1500</v>
      </c>
      <c r="N18" s="49">
        <v>1500</v>
      </c>
      <c r="O18" s="49">
        <v>1500</v>
      </c>
    </row>
    <row r="19" spans="1:15" x14ac:dyDescent="0.35">
      <c r="E19" s="13" t="s">
        <v>14</v>
      </c>
      <c r="F19" s="47">
        <f t="shared" ref="F19:N19" si="0">SUMPRODUCT($C$15:$C$18,F15:F18)</f>
        <v>0</v>
      </c>
      <c r="G19" s="47">
        <f t="shared" si="0"/>
        <v>0</v>
      </c>
      <c r="H19" s="47">
        <f t="shared" si="0"/>
        <v>0</v>
      </c>
      <c r="I19" s="47">
        <f t="shared" si="0"/>
        <v>0</v>
      </c>
      <c r="J19" s="47">
        <f t="shared" si="0"/>
        <v>0</v>
      </c>
      <c r="K19" s="47">
        <f t="shared" si="0"/>
        <v>0</v>
      </c>
      <c r="L19" s="47">
        <f t="shared" si="0"/>
        <v>0</v>
      </c>
      <c r="M19" s="47">
        <f t="shared" si="0"/>
        <v>0</v>
      </c>
      <c r="N19" s="47">
        <f t="shared" si="0"/>
        <v>0</v>
      </c>
      <c r="O19" s="47">
        <f t="shared" ref="O19" si="1">SUMPRODUCT($C$15:$C$18,O15:O18)</f>
        <v>0</v>
      </c>
    </row>
    <row r="20" spans="1:15" ht="15.5" x14ac:dyDescent="0.35">
      <c r="A20" s="3" t="s">
        <v>152</v>
      </c>
      <c r="E20" s="7"/>
      <c r="F20" s="7"/>
      <c r="G20" s="7"/>
      <c r="H20" s="7"/>
      <c r="I20" s="7"/>
      <c r="J20" s="7"/>
      <c r="K20" s="7"/>
      <c r="L20" s="7"/>
      <c r="M20" s="7"/>
      <c r="N20" s="7"/>
      <c r="O20" s="7"/>
    </row>
    <row r="21" spans="1:15" x14ac:dyDescent="0.35">
      <c r="E21" s="7"/>
      <c r="F21" s="101" t="s">
        <v>167</v>
      </c>
      <c r="G21" s="101"/>
      <c r="H21" s="101"/>
      <c r="I21" s="101"/>
      <c r="J21" s="101"/>
      <c r="K21" s="101"/>
      <c r="L21" s="101"/>
      <c r="M21" s="101"/>
      <c r="N21" s="101"/>
      <c r="O21" s="101"/>
    </row>
    <row r="22" spans="1:15" x14ac:dyDescent="0.35">
      <c r="A22" s="4" t="s">
        <v>32</v>
      </c>
      <c r="B22" s="4"/>
      <c r="C22" s="17" t="s">
        <v>26</v>
      </c>
      <c r="E22" s="13" t="s">
        <v>60</v>
      </c>
      <c r="F22" s="40">
        <v>1</v>
      </c>
      <c r="G22" s="41">
        <v>2</v>
      </c>
      <c r="H22" s="41">
        <v>3</v>
      </c>
      <c r="I22" s="41">
        <v>4</v>
      </c>
      <c r="J22" s="41">
        <v>5</v>
      </c>
      <c r="K22" s="41">
        <v>6</v>
      </c>
      <c r="L22" s="41">
        <v>7</v>
      </c>
      <c r="M22" s="41">
        <v>8</v>
      </c>
      <c r="N22" s="41">
        <v>9</v>
      </c>
      <c r="O22" s="41">
        <v>10</v>
      </c>
    </row>
    <row r="23" spans="1:15" x14ac:dyDescent="0.35">
      <c r="A23" s="7" t="s">
        <v>4</v>
      </c>
      <c r="B23" s="51"/>
      <c r="C23" s="68"/>
      <c r="E23" s="13" t="s">
        <v>29</v>
      </c>
      <c r="F23" s="48">
        <v>50</v>
      </c>
      <c r="G23" s="48">
        <v>50</v>
      </c>
      <c r="H23" s="48">
        <v>150</v>
      </c>
      <c r="I23" s="48">
        <v>150</v>
      </c>
      <c r="J23" s="48">
        <v>150</v>
      </c>
      <c r="K23" s="48">
        <v>150</v>
      </c>
      <c r="L23" s="48">
        <v>150</v>
      </c>
      <c r="M23" s="48">
        <v>150</v>
      </c>
      <c r="N23" s="48">
        <v>150</v>
      </c>
      <c r="O23" s="48">
        <v>150</v>
      </c>
    </row>
    <row r="24" spans="1:15" x14ac:dyDescent="0.35">
      <c r="A24" s="7" t="s">
        <v>6</v>
      </c>
      <c r="B24" s="51"/>
      <c r="C24" s="68"/>
      <c r="E24" s="13" t="s">
        <v>29</v>
      </c>
      <c r="F24" s="49">
        <v>100</v>
      </c>
      <c r="G24" s="49">
        <v>100</v>
      </c>
      <c r="H24" s="49">
        <v>400</v>
      </c>
      <c r="I24" s="49">
        <v>400</v>
      </c>
      <c r="J24" s="49">
        <v>400</v>
      </c>
      <c r="K24" s="49">
        <v>400</v>
      </c>
      <c r="L24" s="49">
        <v>400</v>
      </c>
      <c r="M24" s="49">
        <v>400</v>
      </c>
      <c r="N24" s="49">
        <v>400</v>
      </c>
      <c r="O24" s="49">
        <v>400</v>
      </c>
    </row>
    <row r="25" spans="1:15" x14ac:dyDescent="0.35">
      <c r="A25" s="7" t="s">
        <v>8</v>
      </c>
      <c r="B25" s="51"/>
      <c r="C25" s="68"/>
      <c r="E25" s="13" t="s">
        <v>29</v>
      </c>
      <c r="F25" s="49">
        <v>200</v>
      </c>
      <c r="G25" s="49">
        <v>200</v>
      </c>
      <c r="H25" s="49">
        <v>500</v>
      </c>
      <c r="I25" s="49">
        <v>500</v>
      </c>
      <c r="J25" s="49">
        <v>500</v>
      </c>
      <c r="K25" s="49">
        <v>500</v>
      </c>
      <c r="L25" s="49">
        <v>500</v>
      </c>
      <c r="M25" s="49">
        <v>500</v>
      </c>
      <c r="N25" s="49">
        <v>500</v>
      </c>
      <c r="O25" s="49">
        <v>500</v>
      </c>
    </row>
    <row r="26" spans="1:15" x14ac:dyDescent="0.35">
      <c r="A26" s="7" t="s">
        <v>34</v>
      </c>
      <c r="B26" s="7"/>
      <c r="C26" s="68"/>
      <c r="E26" s="13" t="s">
        <v>29</v>
      </c>
      <c r="F26" s="49">
        <v>200</v>
      </c>
      <c r="G26" s="49">
        <v>200</v>
      </c>
      <c r="H26" s="49">
        <v>200</v>
      </c>
      <c r="I26" s="49">
        <v>200</v>
      </c>
      <c r="J26" s="49">
        <v>200</v>
      </c>
      <c r="K26" s="49">
        <v>200</v>
      </c>
      <c r="L26" s="49">
        <v>200</v>
      </c>
      <c r="M26" s="49">
        <v>200</v>
      </c>
      <c r="N26" s="49">
        <v>200</v>
      </c>
      <c r="O26" s="49">
        <v>200</v>
      </c>
    </row>
    <row r="27" spans="1:15" x14ac:dyDescent="0.35">
      <c r="E27" s="13" t="s">
        <v>14</v>
      </c>
      <c r="F27" s="47">
        <f t="shared" ref="F27:N27" si="2">SUMPRODUCT($C$23:$C$26,F23:F26)</f>
        <v>0</v>
      </c>
      <c r="G27" s="47">
        <f t="shared" si="2"/>
        <v>0</v>
      </c>
      <c r="H27" s="47">
        <f t="shared" si="2"/>
        <v>0</v>
      </c>
      <c r="I27" s="47">
        <f t="shared" si="2"/>
        <v>0</v>
      </c>
      <c r="J27" s="47">
        <f t="shared" si="2"/>
        <v>0</v>
      </c>
      <c r="K27" s="47">
        <f t="shared" si="2"/>
        <v>0</v>
      </c>
      <c r="L27" s="47">
        <f t="shared" si="2"/>
        <v>0</v>
      </c>
      <c r="M27" s="47">
        <f t="shared" si="2"/>
        <v>0</v>
      </c>
      <c r="N27" s="47">
        <f t="shared" si="2"/>
        <v>0</v>
      </c>
      <c r="O27" s="47">
        <f t="shared" ref="O27" si="3">SUMPRODUCT($C$23:$C$26,O23:O26)</f>
        <v>0</v>
      </c>
    </row>
    <row r="28" spans="1:15" x14ac:dyDescent="0.35">
      <c r="E28" s="15"/>
    </row>
    <row r="29" spans="1:15" ht="15.5" x14ac:dyDescent="0.35">
      <c r="A29" s="3" t="s">
        <v>153</v>
      </c>
      <c r="E29" s="7"/>
      <c r="F29" s="7"/>
      <c r="G29" s="7"/>
      <c r="H29" s="7"/>
      <c r="I29" s="7"/>
      <c r="J29" s="7"/>
      <c r="K29" s="7"/>
      <c r="L29" s="7"/>
      <c r="M29" s="7"/>
      <c r="N29" s="7"/>
      <c r="O29" s="7"/>
    </row>
    <row r="30" spans="1:15" x14ac:dyDescent="0.35">
      <c r="E30" s="7"/>
      <c r="F30" s="101" t="s">
        <v>167</v>
      </c>
      <c r="G30" s="101"/>
      <c r="H30" s="101"/>
      <c r="I30" s="101"/>
      <c r="J30" s="101"/>
      <c r="K30" s="101"/>
      <c r="L30" s="101"/>
      <c r="M30" s="101"/>
      <c r="N30" s="101"/>
      <c r="O30" s="101"/>
    </row>
    <row r="31" spans="1:15" ht="39.5" x14ac:dyDescent="0.35">
      <c r="A31" s="4" t="s">
        <v>42</v>
      </c>
      <c r="B31" s="4"/>
      <c r="C31" s="89" t="s">
        <v>61</v>
      </c>
      <c r="E31" s="13" t="s">
        <v>60</v>
      </c>
      <c r="F31" s="40">
        <v>1</v>
      </c>
      <c r="G31" s="41">
        <v>2</v>
      </c>
      <c r="H31" s="41">
        <v>3</v>
      </c>
      <c r="I31" s="41">
        <v>4</v>
      </c>
      <c r="J31" s="41">
        <v>5</v>
      </c>
      <c r="K31" s="41">
        <v>6</v>
      </c>
      <c r="L31" s="41">
        <v>7</v>
      </c>
      <c r="M31" s="41">
        <v>8</v>
      </c>
      <c r="N31" s="41">
        <v>9</v>
      </c>
      <c r="O31" s="41">
        <v>10</v>
      </c>
    </row>
    <row r="32" spans="1:15" x14ac:dyDescent="0.35">
      <c r="A32" s="7" t="s">
        <v>46</v>
      </c>
      <c r="B32" s="51"/>
      <c r="C32" s="71"/>
      <c r="E32" s="13" t="s">
        <v>56</v>
      </c>
      <c r="F32" s="48">
        <v>5</v>
      </c>
      <c r="G32" s="48">
        <v>5</v>
      </c>
      <c r="H32" s="48">
        <v>5</v>
      </c>
      <c r="I32" s="48">
        <v>5</v>
      </c>
      <c r="J32" s="48">
        <v>5</v>
      </c>
      <c r="K32" s="48">
        <v>5</v>
      </c>
      <c r="L32" s="48">
        <v>5</v>
      </c>
      <c r="M32" s="48">
        <v>5</v>
      </c>
      <c r="N32" s="48">
        <v>5</v>
      </c>
      <c r="O32" s="48">
        <v>5</v>
      </c>
    </row>
    <row r="33" spans="1:15" x14ac:dyDescent="0.35">
      <c r="A33" s="51"/>
      <c r="B33" s="51"/>
      <c r="C33" s="51"/>
      <c r="E33" s="13" t="s">
        <v>57</v>
      </c>
      <c r="F33" s="49">
        <v>5</v>
      </c>
      <c r="G33" s="49">
        <v>5</v>
      </c>
      <c r="H33" s="49">
        <v>5</v>
      </c>
      <c r="I33" s="49">
        <v>5</v>
      </c>
      <c r="J33" s="49">
        <v>5</v>
      </c>
      <c r="K33" s="49">
        <v>5</v>
      </c>
      <c r="L33" s="49">
        <v>5</v>
      </c>
      <c r="M33" s="49">
        <v>5</v>
      </c>
      <c r="N33" s="49">
        <v>5</v>
      </c>
      <c r="O33" s="49">
        <v>5</v>
      </c>
    </row>
    <row r="34" spans="1:15" x14ac:dyDescent="0.35">
      <c r="A34" s="51"/>
      <c r="B34" s="51"/>
      <c r="C34" s="51"/>
      <c r="E34" s="13" t="s">
        <v>58</v>
      </c>
      <c r="F34" s="49">
        <v>20</v>
      </c>
      <c r="G34" s="49">
        <v>20</v>
      </c>
      <c r="H34" s="49">
        <v>20</v>
      </c>
      <c r="I34" s="49">
        <v>20</v>
      </c>
      <c r="J34" s="49">
        <v>20</v>
      </c>
      <c r="K34" s="49">
        <v>20</v>
      </c>
      <c r="L34" s="49">
        <v>20</v>
      </c>
      <c r="M34" s="49">
        <v>20</v>
      </c>
      <c r="N34" s="49">
        <v>20</v>
      </c>
      <c r="O34" s="49">
        <v>20</v>
      </c>
    </row>
    <row r="35" spans="1:15" x14ac:dyDescent="0.35">
      <c r="A35" s="7"/>
      <c r="B35" s="7"/>
      <c r="C35" s="7"/>
      <c r="E35" s="13" t="s">
        <v>59</v>
      </c>
      <c r="F35" s="49">
        <v>10</v>
      </c>
      <c r="G35" s="49">
        <v>10</v>
      </c>
      <c r="H35" s="49">
        <v>10</v>
      </c>
      <c r="I35" s="49">
        <v>10</v>
      </c>
      <c r="J35" s="49">
        <v>10</v>
      </c>
      <c r="K35" s="49">
        <v>10</v>
      </c>
      <c r="L35" s="49">
        <v>10</v>
      </c>
      <c r="M35" s="49">
        <v>10</v>
      </c>
      <c r="N35" s="49">
        <v>10</v>
      </c>
      <c r="O35" s="49">
        <v>10</v>
      </c>
    </row>
    <row r="36" spans="1:15" x14ac:dyDescent="0.35">
      <c r="E36" s="13" t="s">
        <v>43</v>
      </c>
      <c r="F36" s="47" cm="1">
        <f t="array" ref="F36">SUMPRODUCT($C$15:$C$18,F32:F35*$C$32)</f>
        <v>0</v>
      </c>
      <c r="G36" s="47" cm="1">
        <f t="array" ref="G36">SUMPRODUCT($C$15:$C$18,G32:G35*$C$32)</f>
        <v>0</v>
      </c>
      <c r="H36" s="47" cm="1">
        <f t="array" ref="H36">SUMPRODUCT($C$15:$C$18,H32:H35*$C$32)</f>
        <v>0</v>
      </c>
      <c r="I36" s="47" cm="1">
        <f t="array" ref="I36">SUMPRODUCT($C$15:$C$18,I32:I35*$C$32)</f>
        <v>0</v>
      </c>
      <c r="J36" s="47" cm="1">
        <f t="array" ref="J36">SUMPRODUCT($C$15:$C$18,J32:J35*$C$32)</f>
        <v>0</v>
      </c>
      <c r="K36" s="47" cm="1">
        <f t="array" ref="K36">SUMPRODUCT($C$15:$C$18,K32:K35*$C$32)</f>
        <v>0</v>
      </c>
      <c r="L36" s="47" cm="1">
        <f t="array" ref="L36">SUMPRODUCT($C$15:$C$18,L32:L35*$C$32)</f>
        <v>0</v>
      </c>
      <c r="M36" s="47" cm="1">
        <f t="array" ref="M36">SUMPRODUCT($C$15:$C$18,M32:M35*$C$32)</f>
        <v>0</v>
      </c>
      <c r="N36" s="47" cm="1">
        <f t="array" ref="N36">SUMPRODUCT($C$15:$C$18,N32:N35*$C$32)</f>
        <v>0</v>
      </c>
      <c r="O36" s="47" cm="1">
        <f t="array" ref="O36">SUMPRODUCT($C$15:$C$18,O32:O35*$C$32)</f>
        <v>0</v>
      </c>
    </row>
    <row r="37" spans="1:15" x14ac:dyDescent="0.35">
      <c r="E37" s="15"/>
      <c r="F37" s="7"/>
      <c r="G37" s="7"/>
      <c r="H37" s="7"/>
      <c r="I37" s="7"/>
      <c r="J37" s="7"/>
      <c r="K37" s="7"/>
      <c r="L37" s="7"/>
      <c r="M37" s="7"/>
      <c r="N37" s="7"/>
      <c r="O37" s="7"/>
    </row>
    <row r="38" spans="1:15" x14ac:dyDescent="0.35">
      <c r="E38" s="7"/>
      <c r="F38" s="7"/>
      <c r="G38" s="7"/>
      <c r="H38" s="7"/>
      <c r="I38" s="7"/>
      <c r="J38" s="7"/>
      <c r="K38" s="7"/>
      <c r="L38" s="7"/>
      <c r="M38" s="7"/>
      <c r="N38" s="7"/>
      <c r="O38" s="7"/>
    </row>
    <row r="39" spans="1:15" ht="15.5" x14ac:dyDescent="0.35">
      <c r="A39" s="3" t="s">
        <v>154</v>
      </c>
      <c r="E39" s="7"/>
      <c r="F39" s="7"/>
      <c r="G39" s="7"/>
      <c r="H39" s="7"/>
      <c r="I39" s="7"/>
      <c r="J39" s="7"/>
      <c r="K39" s="7"/>
      <c r="L39" s="7"/>
      <c r="M39" s="7"/>
      <c r="N39" s="7"/>
      <c r="O39" s="7"/>
    </row>
    <row r="40" spans="1:15" x14ac:dyDescent="0.35">
      <c r="E40" s="7"/>
      <c r="F40" s="101" t="s">
        <v>167</v>
      </c>
      <c r="G40" s="101"/>
      <c r="H40" s="101"/>
      <c r="I40" s="101"/>
      <c r="J40" s="101"/>
      <c r="K40" s="101"/>
      <c r="L40" s="101"/>
      <c r="M40" s="101"/>
      <c r="N40" s="101"/>
      <c r="O40" s="101"/>
    </row>
    <row r="41" spans="1:15" ht="39.5" x14ac:dyDescent="0.35">
      <c r="A41" s="4" t="s">
        <v>42</v>
      </c>
      <c r="B41" s="4"/>
      <c r="C41" s="89" t="s">
        <v>61</v>
      </c>
      <c r="E41" s="13" t="s">
        <v>60</v>
      </c>
      <c r="F41" s="40">
        <v>1</v>
      </c>
      <c r="G41" s="41">
        <v>2</v>
      </c>
      <c r="H41" s="41">
        <v>3</v>
      </c>
      <c r="I41" s="41">
        <v>4</v>
      </c>
      <c r="J41" s="41">
        <v>5</v>
      </c>
      <c r="K41" s="41">
        <v>6</v>
      </c>
      <c r="L41" s="41">
        <v>7</v>
      </c>
      <c r="M41" s="41">
        <v>8</v>
      </c>
      <c r="N41" s="41">
        <v>9</v>
      </c>
      <c r="O41" s="41">
        <v>10</v>
      </c>
    </row>
    <row r="42" spans="1:15" x14ac:dyDescent="0.35">
      <c r="A42" s="7" t="s">
        <v>46</v>
      </c>
      <c r="B42" s="51"/>
      <c r="C42" s="71"/>
      <c r="E42" s="13" t="s">
        <v>56</v>
      </c>
      <c r="F42" s="48">
        <v>5</v>
      </c>
      <c r="G42" s="48">
        <v>5</v>
      </c>
      <c r="H42" s="48">
        <v>5</v>
      </c>
      <c r="I42" s="48">
        <v>5</v>
      </c>
      <c r="J42" s="48">
        <v>5</v>
      </c>
      <c r="K42" s="48">
        <v>5</v>
      </c>
      <c r="L42" s="48">
        <v>5</v>
      </c>
      <c r="M42" s="48">
        <v>5</v>
      </c>
      <c r="N42" s="48">
        <v>5</v>
      </c>
      <c r="O42" s="48">
        <v>5</v>
      </c>
    </row>
    <row r="43" spans="1:15" x14ac:dyDescent="0.35">
      <c r="A43" s="51"/>
      <c r="B43" s="51"/>
      <c r="C43" s="51"/>
      <c r="E43" s="13" t="s">
        <v>57</v>
      </c>
      <c r="F43" s="49">
        <v>5</v>
      </c>
      <c r="G43" s="49">
        <v>5</v>
      </c>
      <c r="H43" s="49">
        <v>5</v>
      </c>
      <c r="I43" s="49">
        <v>5</v>
      </c>
      <c r="J43" s="49">
        <v>5</v>
      </c>
      <c r="K43" s="49">
        <v>5</v>
      </c>
      <c r="L43" s="49">
        <v>5</v>
      </c>
      <c r="M43" s="49">
        <v>5</v>
      </c>
      <c r="N43" s="49">
        <v>5</v>
      </c>
      <c r="O43" s="49">
        <v>5</v>
      </c>
    </row>
    <row r="44" spans="1:15" x14ac:dyDescent="0.35">
      <c r="A44" s="51"/>
      <c r="B44" s="51"/>
      <c r="C44" s="51"/>
      <c r="E44" s="13" t="s">
        <v>58</v>
      </c>
      <c r="F44" s="49">
        <v>20</v>
      </c>
      <c r="G44" s="49">
        <v>20</v>
      </c>
      <c r="H44" s="49">
        <v>20</v>
      </c>
      <c r="I44" s="49">
        <v>20</v>
      </c>
      <c r="J44" s="49">
        <v>20</v>
      </c>
      <c r="K44" s="49">
        <v>20</v>
      </c>
      <c r="L44" s="49">
        <v>20</v>
      </c>
      <c r="M44" s="49">
        <v>20</v>
      </c>
      <c r="N44" s="49">
        <v>20</v>
      </c>
      <c r="O44" s="49">
        <v>20</v>
      </c>
    </row>
    <row r="45" spans="1:15" x14ac:dyDescent="0.35">
      <c r="A45" s="7"/>
      <c r="B45" s="7"/>
      <c r="C45" s="7"/>
      <c r="E45" s="13" t="s">
        <v>59</v>
      </c>
      <c r="F45" s="49">
        <v>10</v>
      </c>
      <c r="G45" s="49">
        <v>10</v>
      </c>
      <c r="H45" s="49">
        <v>10</v>
      </c>
      <c r="I45" s="49">
        <v>10</v>
      </c>
      <c r="J45" s="49">
        <v>10</v>
      </c>
      <c r="K45" s="49">
        <v>10</v>
      </c>
      <c r="L45" s="49">
        <v>10</v>
      </c>
      <c r="M45" s="49">
        <v>10</v>
      </c>
      <c r="N45" s="49">
        <v>10</v>
      </c>
      <c r="O45" s="49">
        <v>10</v>
      </c>
    </row>
    <row r="46" spans="1:15" x14ac:dyDescent="0.35">
      <c r="E46" s="13" t="s">
        <v>43</v>
      </c>
      <c r="F46" s="47" cm="1">
        <f t="array" ref="F46">SUMPRODUCT($C$23:$C$26,F42:F45*$C$42)</f>
        <v>0</v>
      </c>
      <c r="G46" s="47" cm="1">
        <f t="array" ref="G46">SUMPRODUCT($C$23:$C$26,G42:G45*$C$42)</f>
        <v>0</v>
      </c>
      <c r="H46" s="47" cm="1">
        <f t="array" ref="H46">SUMPRODUCT($C$23:$C$26,H42:H45*$C$42)</f>
        <v>0</v>
      </c>
      <c r="I46" s="47" cm="1">
        <f t="array" ref="I46">SUMPRODUCT($C$23:$C$26,I42:I45*$C$42)</f>
        <v>0</v>
      </c>
      <c r="J46" s="47" cm="1">
        <f t="array" ref="J46">SUMPRODUCT($C$23:$C$26,J42:J45*$C$42)</f>
        <v>0</v>
      </c>
      <c r="K46" s="47" cm="1">
        <f t="array" ref="K46">SUMPRODUCT($C$23:$C$26,K42:K45*$C$42)</f>
        <v>0</v>
      </c>
      <c r="L46" s="47" cm="1">
        <f t="array" ref="L46">SUMPRODUCT($C$23:$C$26,L42:L45*$C$42)</f>
        <v>0</v>
      </c>
      <c r="M46" s="47" cm="1">
        <f t="array" ref="M46">SUMPRODUCT($C$23:$C$26,M42:M45*$C$42)</f>
        <v>0</v>
      </c>
      <c r="N46" s="47" cm="1">
        <f t="array" ref="N46">SUMPRODUCT($C$23:$C$26,N42:N45*$C$42)</f>
        <v>0</v>
      </c>
      <c r="O46" s="47" cm="1">
        <f t="array" ref="O46">SUMPRODUCT($C$23:$C$26,O42:O45*$C$42)</f>
        <v>0</v>
      </c>
    </row>
    <row r="47" spans="1:15" x14ac:dyDescent="0.35">
      <c r="E47" s="7"/>
      <c r="F47" s="7"/>
      <c r="G47" s="7"/>
      <c r="H47" s="7"/>
      <c r="I47" s="7"/>
      <c r="J47" s="7"/>
      <c r="K47" s="7"/>
      <c r="L47" s="7"/>
      <c r="M47" s="7"/>
      <c r="N47" s="7"/>
      <c r="O47" s="7"/>
    </row>
    <row r="49" spans="1:15" ht="15.5" x14ac:dyDescent="0.35">
      <c r="A49" s="3" t="s">
        <v>155</v>
      </c>
      <c r="E49" s="7"/>
      <c r="F49" s="7"/>
      <c r="G49" s="7"/>
      <c r="H49" s="7"/>
      <c r="I49" s="7"/>
      <c r="J49" s="7"/>
      <c r="K49" s="7"/>
      <c r="L49" s="7"/>
      <c r="M49" s="7"/>
      <c r="N49" s="7"/>
      <c r="O49" s="7"/>
    </row>
    <row r="50" spans="1:15" x14ac:dyDescent="0.35">
      <c r="E50" s="7"/>
      <c r="F50" s="101" t="s">
        <v>167</v>
      </c>
      <c r="G50" s="101"/>
      <c r="H50" s="101"/>
      <c r="I50" s="101"/>
      <c r="J50" s="101"/>
      <c r="K50" s="101"/>
      <c r="L50" s="101"/>
      <c r="M50" s="101"/>
      <c r="N50" s="101"/>
      <c r="O50" s="101"/>
    </row>
    <row r="51" spans="1:15" ht="39.5" x14ac:dyDescent="0.35">
      <c r="A51" s="4" t="s">
        <v>41</v>
      </c>
      <c r="B51" s="4"/>
      <c r="C51" s="89" t="s">
        <v>62</v>
      </c>
      <c r="E51" s="13" t="s">
        <v>60</v>
      </c>
      <c r="F51" s="40">
        <v>1</v>
      </c>
      <c r="G51" s="41">
        <v>2</v>
      </c>
      <c r="H51" s="41">
        <v>3</v>
      </c>
      <c r="I51" s="41">
        <v>4</v>
      </c>
      <c r="J51" s="41">
        <v>5</v>
      </c>
      <c r="K51" s="41">
        <v>6</v>
      </c>
      <c r="L51" s="41">
        <v>7</v>
      </c>
      <c r="M51" s="41">
        <v>8</v>
      </c>
      <c r="N51" s="41">
        <v>9</v>
      </c>
      <c r="O51" s="41">
        <v>10</v>
      </c>
    </row>
    <row r="52" spans="1:15" x14ac:dyDescent="0.35">
      <c r="A52" s="7" t="s">
        <v>47</v>
      </c>
      <c r="B52" s="51"/>
      <c r="C52" s="71"/>
      <c r="E52" s="13" t="s">
        <v>56</v>
      </c>
      <c r="F52" s="50">
        <v>5</v>
      </c>
      <c r="G52" s="49">
        <v>5</v>
      </c>
      <c r="H52" s="49">
        <v>5</v>
      </c>
      <c r="I52" s="49">
        <v>5</v>
      </c>
      <c r="J52" s="49">
        <v>5</v>
      </c>
      <c r="K52" s="49">
        <v>5</v>
      </c>
      <c r="L52" s="49">
        <v>5</v>
      </c>
      <c r="M52" s="49">
        <v>5</v>
      </c>
      <c r="N52" s="49">
        <v>5</v>
      </c>
      <c r="O52" s="49">
        <v>5</v>
      </c>
    </row>
    <row r="53" spans="1:15" x14ac:dyDescent="0.35">
      <c r="A53" s="51"/>
      <c r="B53" s="51"/>
      <c r="C53" s="51"/>
      <c r="E53" s="13" t="s">
        <v>57</v>
      </c>
      <c r="F53" s="49">
        <v>5</v>
      </c>
      <c r="G53" s="49">
        <v>5</v>
      </c>
      <c r="H53" s="49">
        <v>5</v>
      </c>
      <c r="I53" s="49">
        <v>5</v>
      </c>
      <c r="J53" s="49">
        <v>5</v>
      </c>
      <c r="K53" s="49">
        <v>5</v>
      </c>
      <c r="L53" s="49">
        <v>5</v>
      </c>
      <c r="M53" s="49">
        <v>5</v>
      </c>
      <c r="N53" s="49">
        <v>5</v>
      </c>
      <c r="O53" s="49">
        <v>5</v>
      </c>
    </row>
    <row r="54" spans="1:15" x14ac:dyDescent="0.35">
      <c r="A54" s="51"/>
      <c r="B54" s="51"/>
      <c r="C54" s="51"/>
      <c r="E54" s="13" t="s">
        <v>58</v>
      </c>
      <c r="F54" s="49">
        <v>20</v>
      </c>
      <c r="G54" s="49">
        <v>20</v>
      </c>
      <c r="H54" s="49">
        <v>20</v>
      </c>
      <c r="I54" s="49">
        <v>20</v>
      </c>
      <c r="J54" s="49">
        <v>20</v>
      </c>
      <c r="K54" s="49">
        <v>20</v>
      </c>
      <c r="L54" s="49">
        <v>20</v>
      </c>
      <c r="M54" s="49">
        <v>20</v>
      </c>
      <c r="N54" s="49">
        <v>20</v>
      </c>
      <c r="O54" s="49">
        <v>20</v>
      </c>
    </row>
    <row r="55" spans="1:15" x14ac:dyDescent="0.35">
      <c r="A55" s="7"/>
      <c r="B55" s="7"/>
      <c r="C55" s="7"/>
      <c r="E55" s="13" t="s">
        <v>59</v>
      </c>
      <c r="F55" s="49">
        <v>10</v>
      </c>
      <c r="G55" s="49">
        <v>10</v>
      </c>
      <c r="H55" s="49">
        <v>10</v>
      </c>
      <c r="I55" s="49">
        <v>10</v>
      </c>
      <c r="J55" s="49">
        <v>10</v>
      </c>
      <c r="K55" s="49">
        <v>10</v>
      </c>
      <c r="L55" s="49">
        <v>10</v>
      </c>
      <c r="M55" s="49">
        <v>10</v>
      </c>
      <c r="N55" s="49">
        <v>10</v>
      </c>
      <c r="O55" s="49">
        <v>10</v>
      </c>
    </row>
    <row r="56" spans="1:15" x14ac:dyDescent="0.35">
      <c r="E56" s="13" t="s">
        <v>44</v>
      </c>
      <c r="F56" s="47">
        <f t="shared" ref="F56:O56" si="4">(SUMPRODUCT($C$15:$C$18,F52:F55*(100%-$C$52)))</f>
        <v>0</v>
      </c>
      <c r="G56" s="47">
        <f t="shared" si="4"/>
        <v>0</v>
      </c>
      <c r="H56" s="47">
        <f t="shared" si="4"/>
        <v>0</v>
      </c>
      <c r="I56" s="47">
        <f t="shared" si="4"/>
        <v>0</v>
      </c>
      <c r="J56" s="47">
        <f t="shared" si="4"/>
        <v>0</v>
      </c>
      <c r="K56" s="47">
        <f t="shared" si="4"/>
        <v>0</v>
      </c>
      <c r="L56" s="47">
        <f t="shared" si="4"/>
        <v>0</v>
      </c>
      <c r="M56" s="47">
        <f t="shared" si="4"/>
        <v>0</v>
      </c>
      <c r="N56" s="47">
        <f t="shared" si="4"/>
        <v>0</v>
      </c>
      <c r="O56" s="47">
        <f t="shared" si="4"/>
        <v>0</v>
      </c>
    </row>
    <row r="57" spans="1:15" x14ac:dyDescent="0.35">
      <c r="E57" s="7"/>
      <c r="F57" s="7"/>
      <c r="G57" s="7"/>
      <c r="H57" s="7"/>
      <c r="I57" s="7"/>
      <c r="J57" s="7"/>
      <c r="K57" s="7"/>
      <c r="L57" s="7"/>
      <c r="M57" s="7"/>
      <c r="N57" s="7"/>
      <c r="O57" s="7"/>
    </row>
    <row r="58" spans="1:15" ht="15.5" x14ac:dyDescent="0.35">
      <c r="A58" s="3" t="s">
        <v>156</v>
      </c>
      <c r="E58" s="7"/>
      <c r="F58" s="7"/>
      <c r="G58" s="7"/>
      <c r="H58" s="7"/>
      <c r="I58" s="7"/>
      <c r="J58" s="7"/>
      <c r="K58" s="7"/>
      <c r="L58" s="7"/>
      <c r="M58" s="7"/>
      <c r="N58" s="7"/>
      <c r="O58" s="7"/>
    </row>
    <row r="59" spans="1:15" x14ac:dyDescent="0.35">
      <c r="E59" s="7"/>
      <c r="F59" s="101" t="s">
        <v>167</v>
      </c>
      <c r="G59" s="101"/>
      <c r="H59" s="101"/>
      <c r="I59" s="101"/>
      <c r="J59" s="101"/>
      <c r="K59" s="101"/>
      <c r="L59" s="101"/>
      <c r="M59" s="101"/>
      <c r="N59" s="101"/>
      <c r="O59" s="101"/>
    </row>
    <row r="60" spans="1:15" ht="39.5" x14ac:dyDescent="0.35">
      <c r="A60" s="4" t="s">
        <v>41</v>
      </c>
      <c r="B60" s="4"/>
      <c r="C60" s="89" t="s">
        <v>62</v>
      </c>
      <c r="E60" s="13" t="s">
        <v>60</v>
      </c>
      <c r="F60" s="40">
        <v>1</v>
      </c>
      <c r="G60" s="41">
        <v>2</v>
      </c>
      <c r="H60" s="41">
        <v>3</v>
      </c>
      <c r="I60" s="41">
        <v>4</v>
      </c>
      <c r="J60" s="41">
        <v>5</v>
      </c>
      <c r="K60" s="41">
        <v>6</v>
      </c>
      <c r="L60" s="41">
        <v>7</v>
      </c>
      <c r="M60" s="41">
        <v>8</v>
      </c>
      <c r="N60" s="41">
        <v>9</v>
      </c>
      <c r="O60" s="41">
        <v>10</v>
      </c>
    </row>
    <row r="61" spans="1:15" x14ac:dyDescent="0.35">
      <c r="A61" s="7" t="s">
        <v>47</v>
      </c>
      <c r="B61" s="51"/>
      <c r="C61" s="71"/>
      <c r="E61" s="13" t="s">
        <v>56</v>
      </c>
      <c r="F61" s="50">
        <v>5</v>
      </c>
      <c r="G61" s="49">
        <v>5</v>
      </c>
      <c r="H61" s="49">
        <v>5</v>
      </c>
      <c r="I61" s="49">
        <v>5</v>
      </c>
      <c r="J61" s="49">
        <v>5</v>
      </c>
      <c r="K61" s="49">
        <v>5</v>
      </c>
      <c r="L61" s="49">
        <v>5</v>
      </c>
      <c r="M61" s="49">
        <v>5</v>
      </c>
      <c r="N61" s="49">
        <v>5</v>
      </c>
      <c r="O61" s="49">
        <v>5</v>
      </c>
    </row>
    <row r="62" spans="1:15" x14ac:dyDescent="0.35">
      <c r="A62" s="51"/>
      <c r="B62" s="51"/>
      <c r="C62" s="51"/>
      <c r="E62" s="13" t="s">
        <v>57</v>
      </c>
      <c r="F62" s="49">
        <v>5</v>
      </c>
      <c r="G62" s="49">
        <v>5</v>
      </c>
      <c r="H62" s="49">
        <v>5</v>
      </c>
      <c r="I62" s="49">
        <v>5</v>
      </c>
      <c r="J62" s="49">
        <v>5</v>
      </c>
      <c r="K62" s="49">
        <v>5</v>
      </c>
      <c r="L62" s="49">
        <v>5</v>
      </c>
      <c r="M62" s="49">
        <v>5</v>
      </c>
      <c r="N62" s="49">
        <v>5</v>
      </c>
      <c r="O62" s="49">
        <v>5</v>
      </c>
    </row>
    <row r="63" spans="1:15" x14ac:dyDescent="0.35">
      <c r="A63" s="51"/>
      <c r="B63" s="51"/>
      <c r="C63" s="51"/>
      <c r="E63" s="13" t="s">
        <v>58</v>
      </c>
      <c r="F63" s="49">
        <v>20</v>
      </c>
      <c r="G63" s="49">
        <v>20</v>
      </c>
      <c r="H63" s="49">
        <v>20</v>
      </c>
      <c r="I63" s="49">
        <v>20</v>
      </c>
      <c r="J63" s="49">
        <v>20</v>
      </c>
      <c r="K63" s="49">
        <v>20</v>
      </c>
      <c r="L63" s="49">
        <v>20</v>
      </c>
      <c r="M63" s="49">
        <v>20</v>
      </c>
      <c r="N63" s="49">
        <v>20</v>
      </c>
      <c r="O63" s="49">
        <v>20</v>
      </c>
    </row>
    <row r="64" spans="1:15" x14ac:dyDescent="0.35">
      <c r="A64" s="7"/>
      <c r="B64" s="7"/>
      <c r="C64" s="7"/>
      <c r="E64" s="13" t="s">
        <v>59</v>
      </c>
      <c r="F64" s="49">
        <v>10</v>
      </c>
      <c r="G64" s="49">
        <v>10</v>
      </c>
      <c r="H64" s="49">
        <v>10</v>
      </c>
      <c r="I64" s="49">
        <v>10</v>
      </c>
      <c r="J64" s="49">
        <v>10</v>
      </c>
      <c r="K64" s="49">
        <v>10</v>
      </c>
      <c r="L64" s="49">
        <v>10</v>
      </c>
      <c r="M64" s="49">
        <v>10</v>
      </c>
      <c r="N64" s="49">
        <v>10</v>
      </c>
      <c r="O64" s="49">
        <v>10</v>
      </c>
    </row>
    <row r="65" spans="1:15" x14ac:dyDescent="0.35">
      <c r="E65" s="13" t="s">
        <v>44</v>
      </c>
      <c r="F65" s="47" cm="1">
        <f t="array" ref="F65">(SUMPRODUCT($C$23:$C$26,F61:F64*(100%-$C$61)))</f>
        <v>0</v>
      </c>
      <c r="G65" s="47" cm="1">
        <f t="array" ref="G65">(SUMPRODUCT($C$23:$C$26,G61:G64*(100%-$C$61)))</f>
        <v>0</v>
      </c>
      <c r="H65" s="47" cm="1">
        <f t="array" ref="H65">(SUMPRODUCT($C$23:$C$26,H61:H64*(100%-$C$61)))</f>
        <v>0</v>
      </c>
      <c r="I65" s="47" cm="1">
        <f t="array" ref="I65">(SUMPRODUCT($C$23:$C$26,I61:I64*(100%-$C$61)))</f>
        <v>0</v>
      </c>
      <c r="J65" s="47" cm="1">
        <f t="array" ref="J65">(SUMPRODUCT($C$23:$C$26,J61:J64*(100%-$C$61)))</f>
        <v>0</v>
      </c>
      <c r="K65" s="47" cm="1">
        <f t="array" ref="K65">(SUMPRODUCT($C$23:$C$26,K61:K64*(100%-$C$61)))</f>
        <v>0</v>
      </c>
      <c r="L65" s="47" cm="1">
        <f t="array" ref="L65">(SUMPRODUCT($C$23:$C$26,L61:L64*(100%-$C$61)))</f>
        <v>0</v>
      </c>
      <c r="M65" s="47" cm="1">
        <f t="array" ref="M65">(SUMPRODUCT($C$23:$C$26,M61:M64*(100%-$C$61)))</f>
        <v>0</v>
      </c>
      <c r="N65" s="47" cm="1">
        <f t="array" ref="N65">(SUMPRODUCT($C$23:$C$26,N61:N64*(100%-$C$61)))</f>
        <v>0</v>
      </c>
      <c r="O65" s="47" cm="1">
        <f t="array" ref="O65">(SUMPRODUCT($C$23:$C$26,O61:O64*(100%-$C$61)))</f>
        <v>0</v>
      </c>
    </row>
    <row r="68" spans="1:15" ht="15.5" x14ac:dyDescent="0.35">
      <c r="A68" s="3" t="s">
        <v>157</v>
      </c>
    </row>
    <row r="69" spans="1:15" x14ac:dyDescent="0.35">
      <c r="F69" s="105"/>
      <c r="G69" s="105"/>
      <c r="H69" s="105"/>
      <c r="I69" s="105"/>
      <c r="J69" s="105"/>
      <c r="K69" s="105"/>
      <c r="L69" s="105"/>
      <c r="M69" s="105"/>
      <c r="N69" s="105"/>
    </row>
    <row r="70" spans="1:15" x14ac:dyDescent="0.35">
      <c r="E70" s="33" t="s">
        <v>66</v>
      </c>
      <c r="F70" s="72">
        <f t="shared" ref="F70:O70" si="5">F19+F27+F36+F46-F56-F65</f>
        <v>0</v>
      </c>
      <c r="G70" s="72">
        <f t="shared" si="5"/>
        <v>0</v>
      </c>
      <c r="H70" s="72">
        <f t="shared" si="5"/>
        <v>0</v>
      </c>
      <c r="I70" s="72">
        <f t="shared" si="5"/>
        <v>0</v>
      </c>
      <c r="J70" s="72">
        <f t="shared" si="5"/>
        <v>0</v>
      </c>
      <c r="K70" s="72">
        <f t="shared" si="5"/>
        <v>0</v>
      </c>
      <c r="L70" s="72">
        <f t="shared" si="5"/>
        <v>0</v>
      </c>
      <c r="M70" s="72">
        <f t="shared" si="5"/>
        <v>0</v>
      </c>
      <c r="N70" s="72">
        <f t="shared" si="5"/>
        <v>0</v>
      </c>
      <c r="O70" s="72">
        <f t="shared" si="5"/>
        <v>0</v>
      </c>
    </row>
  </sheetData>
  <protectedRanges>
    <protectedRange sqref="C15:C18 C23:C26 C32 C52 C42 C61" name="Område1"/>
  </protectedRanges>
  <mergeCells count="8">
    <mergeCell ref="F2:O11"/>
    <mergeCell ref="F69:N69"/>
    <mergeCell ref="F50:O50"/>
    <mergeCell ref="F59:O59"/>
    <mergeCell ref="F13:O13"/>
    <mergeCell ref="F21:O21"/>
    <mergeCell ref="F30:O30"/>
    <mergeCell ref="F40:O40"/>
  </mergeCells>
  <dataValidations count="3">
    <dataValidation type="decimal" operator="greaterThan" allowBlank="1" showInputMessage="1" showErrorMessage="1" sqref="C15:C18 C23:C26" xr:uid="{00000000-0002-0000-0B00-000000000000}">
      <formula1>0</formula1>
    </dataValidation>
    <dataValidation type="decimal" operator="lessThanOrEqual" allowBlank="1" showInputMessage="1" showErrorMessage="1" sqref="C32 C42" xr:uid="{00000000-0002-0000-0B00-000001000000}">
      <formula1>1</formula1>
    </dataValidation>
    <dataValidation type="decimal" allowBlank="1" showInputMessage="1" showErrorMessage="1" sqref="C52 C61" xr:uid="{00000000-0002-0000-0B00-000002000000}">
      <formula1>0.5</formula1>
      <formula2>1</formula2>
    </dataValidation>
  </dataValidations>
  <pageMargins left="0.7" right="0.7" top="0.75" bottom="0.75" header="0.3" footer="0.3"/>
  <pageSetup paperSize="9" orientation="portrait" r:id="rId1"/>
  <ignoredErrors>
    <ignoredError sqref="H19:N19 F36:N36" formulaRange="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0BF662-361F-405A-A987-E7E6391C2DEA}">
  <sheetPr>
    <tabColor rgb="FF002060"/>
  </sheetPr>
  <dimension ref="A2:O33"/>
  <sheetViews>
    <sheetView workbookViewId="0">
      <selection activeCell="A2" sqref="A2"/>
    </sheetView>
  </sheetViews>
  <sheetFormatPr defaultColWidth="9.1796875" defaultRowHeight="14.5" x14ac:dyDescent="0.35"/>
  <cols>
    <col min="1" max="1" width="61" customWidth="1"/>
    <col min="2" max="2" width="8.453125" customWidth="1"/>
    <col min="3" max="3" width="13.453125" customWidth="1"/>
    <col min="4" max="4" width="4.453125" customWidth="1"/>
    <col min="5" max="5" width="24.453125" customWidth="1"/>
    <col min="6" max="7" width="10.453125" bestFit="1" customWidth="1"/>
    <col min="8" max="8" width="11" bestFit="1" customWidth="1"/>
    <col min="9" max="15" width="10.453125" bestFit="1" customWidth="1"/>
  </cols>
  <sheetData>
    <row r="2" spans="1:15" ht="14.5" customHeight="1" x14ac:dyDescent="0.35">
      <c r="F2" s="99" t="s">
        <v>181</v>
      </c>
      <c r="G2" s="99"/>
      <c r="H2" s="99"/>
      <c r="I2" s="99"/>
      <c r="J2" s="99"/>
      <c r="K2" s="99"/>
      <c r="L2" s="99"/>
      <c r="M2" s="99"/>
      <c r="N2" s="99"/>
      <c r="O2" s="99"/>
    </row>
    <row r="3" spans="1:15" x14ac:dyDescent="0.35">
      <c r="F3" s="99"/>
      <c r="G3" s="99"/>
      <c r="H3" s="99"/>
      <c r="I3" s="99"/>
      <c r="J3" s="99"/>
      <c r="K3" s="99"/>
      <c r="L3" s="99"/>
      <c r="M3" s="99"/>
      <c r="N3" s="99"/>
      <c r="O3" s="99"/>
    </row>
    <row r="4" spans="1:15" x14ac:dyDescent="0.35">
      <c r="F4" s="99"/>
      <c r="G4" s="99"/>
      <c r="H4" s="99"/>
      <c r="I4" s="99"/>
      <c r="J4" s="99"/>
      <c r="K4" s="99"/>
      <c r="L4" s="99"/>
      <c r="M4" s="99"/>
      <c r="N4" s="99"/>
      <c r="O4" s="99"/>
    </row>
    <row r="5" spans="1:15" x14ac:dyDescent="0.35">
      <c r="F5" s="99"/>
      <c r="G5" s="99"/>
      <c r="H5" s="99"/>
      <c r="I5" s="99"/>
      <c r="J5" s="99"/>
      <c r="K5" s="99"/>
      <c r="L5" s="99"/>
      <c r="M5" s="99"/>
      <c r="N5" s="99"/>
      <c r="O5" s="99"/>
    </row>
    <row r="6" spans="1:15" x14ac:dyDescent="0.35">
      <c r="F6" s="99"/>
      <c r="G6" s="99"/>
      <c r="H6" s="99"/>
      <c r="I6" s="99"/>
      <c r="J6" s="99"/>
      <c r="K6" s="99"/>
      <c r="L6" s="99"/>
      <c r="M6" s="99"/>
      <c r="N6" s="99"/>
      <c r="O6" s="99"/>
    </row>
    <row r="7" spans="1:15" x14ac:dyDescent="0.35">
      <c r="F7" s="99"/>
      <c r="G7" s="99"/>
      <c r="H7" s="99"/>
      <c r="I7" s="99"/>
      <c r="J7" s="99"/>
      <c r="K7" s="99"/>
      <c r="L7" s="99"/>
      <c r="M7" s="99"/>
      <c r="N7" s="99"/>
      <c r="O7" s="99"/>
    </row>
    <row r="8" spans="1:15" ht="18.5" x14ac:dyDescent="0.45">
      <c r="A8" s="2" t="s">
        <v>174</v>
      </c>
    </row>
    <row r="10" spans="1:15" ht="15.5" x14ac:dyDescent="0.35">
      <c r="A10" s="3" t="s">
        <v>175</v>
      </c>
      <c r="B10" s="3"/>
      <c r="E10" s="7"/>
      <c r="F10" s="104" t="s">
        <v>63</v>
      </c>
      <c r="G10" s="104"/>
      <c r="H10" s="104"/>
      <c r="I10" s="104"/>
      <c r="J10" s="104"/>
      <c r="K10" s="104"/>
      <c r="L10" s="104"/>
      <c r="M10" s="104"/>
      <c r="N10" s="104"/>
      <c r="O10" s="104"/>
    </row>
    <row r="11" spans="1:15" ht="26" x14ac:dyDescent="0.35">
      <c r="A11" s="4" t="s">
        <v>1</v>
      </c>
      <c r="B11" s="4"/>
      <c r="C11" s="5" t="s">
        <v>5</v>
      </c>
      <c r="E11" s="13" t="s">
        <v>18</v>
      </c>
      <c r="F11" s="40">
        <v>1</v>
      </c>
      <c r="G11" s="41">
        <v>2</v>
      </c>
      <c r="H11" s="41">
        <v>3</v>
      </c>
      <c r="I11" s="41">
        <v>4</v>
      </c>
      <c r="J11" s="41">
        <v>5</v>
      </c>
      <c r="K11" s="41">
        <v>6</v>
      </c>
      <c r="L11" s="41">
        <v>7</v>
      </c>
      <c r="M11" s="41">
        <v>8</v>
      </c>
      <c r="N11" s="41">
        <v>9</v>
      </c>
      <c r="O11" s="41">
        <v>10</v>
      </c>
    </row>
    <row r="12" spans="1:15" x14ac:dyDescent="0.35">
      <c r="A12" s="14" t="s">
        <v>170</v>
      </c>
      <c r="B12" s="14"/>
      <c r="C12" s="68"/>
      <c r="E12" s="13" t="s">
        <v>28</v>
      </c>
      <c r="F12" s="49">
        <v>12</v>
      </c>
      <c r="G12" s="50">
        <v>12</v>
      </c>
      <c r="H12" s="50">
        <v>12</v>
      </c>
      <c r="I12" s="50">
        <v>12</v>
      </c>
      <c r="J12" s="50">
        <v>12</v>
      </c>
      <c r="K12" s="50">
        <v>12</v>
      </c>
      <c r="L12" s="50">
        <v>12</v>
      </c>
      <c r="M12" s="50">
        <v>12</v>
      </c>
      <c r="N12" s="50">
        <v>12</v>
      </c>
      <c r="O12" s="50">
        <v>12</v>
      </c>
    </row>
    <row r="13" spans="1:15" x14ac:dyDescent="0.35">
      <c r="A13" s="14"/>
      <c r="B13" s="14"/>
      <c r="E13" s="13" t="s">
        <v>14</v>
      </c>
      <c r="F13" s="78">
        <f t="shared" ref="F13:O13" si="0">$C$12*F12</f>
        <v>0</v>
      </c>
      <c r="G13" s="78">
        <f t="shared" si="0"/>
        <v>0</v>
      </c>
      <c r="H13" s="78">
        <f t="shared" si="0"/>
        <v>0</v>
      </c>
      <c r="I13" s="78">
        <f t="shared" si="0"/>
        <v>0</v>
      </c>
      <c r="J13" s="78">
        <f t="shared" si="0"/>
        <v>0</v>
      </c>
      <c r="K13" s="78">
        <f t="shared" si="0"/>
        <v>0</v>
      </c>
      <c r="L13" s="78">
        <f t="shared" si="0"/>
        <v>0</v>
      </c>
      <c r="M13" s="78">
        <f t="shared" si="0"/>
        <v>0</v>
      </c>
      <c r="N13" s="78">
        <f t="shared" si="0"/>
        <v>0</v>
      </c>
      <c r="O13" s="78">
        <f t="shared" si="0"/>
        <v>0</v>
      </c>
    </row>
    <row r="14" spans="1:15" x14ac:dyDescent="0.35">
      <c r="A14" s="14"/>
      <c r="B14" s="14"/>
      <c r="E14" s="15"/>
      <c r="F14" s="7"/>
      <c r="G14" s="7"/>
      <c r="H14" s="7"/>
      <c r="I14" s="7"/>
      <c r="J14" s="7"/>
      <c r="K14" s="7"/>
      <c r="L14" s="7"/>
      <c r="M14" s="7"/>
      <c r="N14" s="7"/>
      <c r="O14" s="7"/>
    </row>
    <row r="15" spans="1:15" x14ac:dyDescent="0.35">
      <c r="A15" s="14"/>
      <c r="B15" s="14"/>
      <c r="E15" s="15"/>
      <c r="F15" s="7"/>
      <c r="G15" s="7"/>
      <c r="H15" s="7"/>
      <c r="I15" s="7"/>
      <c r="J15" s="7"/>
      <c r="K15" s="7"/>
      <c r="L15" s="7"/>
      <c r="M15" s="7"/>
      <c r="N15" s="7"/>
      <c r="O15" s="7"/>
    </row>
    <row r="16" spans="1:15" ht="15.5" x14ac:dyDescent="0.35">
      <c r="A16" s="3" t="s">
        <v>176</v>
      </c>
      <c r="B16" s="3"/>
      <c r="E16" s="7"/>
      <c r="F16" s="104" t="s">
        <v>63</v>
      </c>
      <c r="G16" s="104"/>
      <c r="H16" s="104"/>
      <c r="I16" s="104"/>
      <c r="J16" s="104"/>
      <c r="K16" s="104"/>
      <c r="L16" s="104"/>
      <c r="M16" s="104"/>
      <c r="N16" s="104"/>
      <c r="O16" s="104"/>
    </row>
    <row r="17" spans="1:15" ht="26" x14ac:dyDescent="0.35">
      <c r="A17" s="4" t="s">
        <v>1</v>
      </c>
      <c r="B17" s="4"/>
      <c r="C17" s="5" t="s">
        <v>5</v>
      </c>
      <c r="E17" s="13" t="s">
        <v>18</v>
      </c>
      <c r="F17" s="40">
        <v>1</v>
      </c>
      <c r="G17" s="41">
        <v>2</v>
      </c>
      <c r="H17" s="41">
        <v>3</v>
      </c>
      <c r="I17" s="41">
        <v>4</v>
      </c>
      <c r="J17" s="41">
        <v>5</v>
      </c>
      <c r="K17" s="41">
        <v>6</v>
      </c>
      <c r="L17" s="41">
        <v>7</v>
      </c>
      <c r="M17" s="41">
        <v>8</v>
      </c>
      <c r="N17" s="41">
        <v>9</v>
      </c>
      <c r="O17" s="41">
        <v>10</v>
      </c>
    </row>
    <row r="18" spans="1:15" x14ac:dyDescent="0.35">
      <c r="A18" s="14" t="s">
        <v>168</v>
      </c>
      <c r="B18" s="14"/>
      <c r="C18" s="68"/>
      <c r="E18" s="13" t="s">
        <v>28</v>
      </c>
      <c r="F18" s="49">
        <v>12</v>
      </c>
      <c r="G18" s="50">
        <v>12</v>
      </c>
      <c r="H18" s="50">
        <v>12</v>
      </c>
      <c r="I18" s="50">
        <v>12</v>
      </c>
      <c r="J18" s="50">
        <v>12</v>
      </c>
      <c r="K18" s="50">
        <v>12</v>
      </c>
      <c r="L18" s="50">
        <v>12</v>
      </c>
      <c r="M18" s="50">
        <v>12</v>
      </c>
      <c r="N18" s="50">
        <v>12</v>
      </c>
      <c r="O18" s="50">
        <v>12</v>
      </c>
    </row>
    <row r="19" spans="1:15" x14ac:dyDescent="0.35">
      <c r="A19" s="14"/>
      <c r="B19" s="14"/>
      <c r="E19" s="13" t="s">
        <v>14</v>
      </c>
      <c r="F19" s="78">
        <f t="shared" ref="F19:O19" si="1">$C$18*F18</f>
        <v>0</v>
      </c>
      <c r="G19" s="78">
        <f t="shared" si="1"/>
        <v>0</v>
      </c>
      <c r="H19" s="78">
        <f t="shared" si="1"/>
        <v>0</v>
      </c>
      <c r="I19" s="78">
        <f t="shared" si="1"/>
        <v>0</v>
      </c>
      <c r="J19" s="78">
        <f t="shared" si="1"/>
        <v>0</v>
      </c>
      <c r="K19" s="78">
        <f t="shared" si="1"/>
        <v>0</v>
      </c>
      <c r="L19" s="78">
        <f t="shared" si="1"/>
        <v>0</v>
      </c>
      <c r="M19" s="78">
        <f t="shared" si="1"/>
        <v>0</v>
      </c>
      <c r="N19" s="78">
        <f t="shared" si="1"/>
        <v>0</v>
      </c>
      <c r="O19" s="78">
        <f t="shared" si="1"/>
        <v>0</v>
      </c>
    </row>
    <row r="20" spans="1:15" x14ac:dyDescent="0.35">
      <c r="A20" s="14"/>
      <c r="B20" s="14"/>
      <c r="E20" s="15"/>
      <c r="F20" s="7"/>
      <c r="G20" s="7"/>
      <c r="H20" s="7"/>
      <c r="I20" s="7"/>
      <c r="J20" s="7"/>
      <c r="K20" s="7"/>
      <c r="L20" s="7"/>
      <c r="M20" s="7"/>
      <c r="N20" s="7"/>
      <c r="O20" s="7"/>
    </row>
    <row r="21" spans="1:15" x14ac:dyDescent="0.35">
      <c r="A21" s="14"/>
      <c r="B21" s="14"/>
      <c r="E21" s="15"/>
      <c r="F21" s="7"/>
      <c r="G21" s="7"/>
      <c r="H21" s="7"/>
      <c r="I21" s="7"/>
      <c r="J21" s="7"/>
      <c r="K21" s="7"/>
      <c r="L21" s="7"/>
      <c r="M21" s="7"/>
      <c r="N21" s="7"/>
      <c r="O21" s="7"/>
    </row>
    <row r="22" spans="1:15" ht="15.5" x14ac:dyDescent="0.35">
      <c r="A22" s="3" t="s">
        <v>177</v>
      </c>
      <c r="B22" s="3"/>
      <c r="E22" s="7"/>
      <c r="F22" s="104" t="s">
        <v>63</v>
      </c>
      <c r="G22" s="104"/>
      <c r="H22" s="104"/>
      <c r="I22" s="104"/>
      <c r="J22" s="104"/>
      <c r="K22" s="104"/>
      <c r="L22" s="104"/>
      <c r="M22" s="104"/>
      <c r="N22" s="104"/>
      <c r="O22" s="104"/>
    </row>
    <row r="23" spans="1:15" ht="26" x14ac:dyDescent="0.35">
      <c r="A23" s="4" t="s">
        <v>1</v>
      </c>
      <c r="B23" s="4"/>
      <c r="C23" s="5" t="s">
        <v>5</v>
      </c>
      <c r="E23" s="13" t="s">
        <v>18</v>
      </c>
      <c r="F23" s="40">
        <v>1</v>
      </c>
      <c r="G23" s="41">
        <v>2</v>
      </c>
      <c r="H23" s="41">
        <v>3</v>
      </c>
      <c r="I23" s="41">
        <v>4</v>
      </c>
      <c r="J23" s="41">
        <v>5</v>
      </c>
      <c r="K23" s="41">
        <v>6</v>
      </c>
      <c r="L23" s="41">
        <v>7</v>
      </c>
      <c r="M23" s="41">
        <v>8</v>
      </c>
      <c r="N23" s="41">
        <v>9</v>
      </c>
      <c r="O23" s="41">
        <v>10</v>
      </c>
    </row>
    <row r="24" spans="1:15" x14ac:dyDescent="0.35">
      <c r="A24" s="14" t="s">
        <v>169</v>
      </c>
      <c r="B24" s="14"/>
      <c r="C24" s="68"/>
      <c r="E24" s="13" t="s">
        <v>28</v>
      </c>
      <c r="F24" s="49">
        <v>12</v>
      </c>
      <c r="G24" s="50">
        <v>12</v>
      </c>
      <c r="H24" s="50">
        <v>12</v>
      </c>
      <c r="I24" s="50">
        <v>12</v>
      </c>
      <c r="J24" s="50">
        <v>12</v>
      </c>
      <c r="K24" s="50">
        <v>12</v>
      </c>
      <c r="L24" s="50">
        <v>12</v>
      </c>
      <c r="M24" s="50">
        <v>12</v>
      </c>
      <c r="N24" s="50">
        <v>12</v>
      </c>
      <c r="O24" s="50">
        <v>12</v>
      </c>
    </row>
    <row r="25" spans="1:15" x14ac:dyDescent="0.35">
      <c r="C25" s="12"/>
      <c r="E25" s="13" t="s">
        <v>14</v>
      </c>
      <c r="F25" s="78">
        <f t="shared" ref="F25:O25" si="2">$C$24*F24</f>
        <v>0</v>
      </c>
      <c r="G25" s="78">
        <f t="shared" si="2"/>
        <v>0</v>
      </c>
      <c r="H25" s="78">
        <f t="shared" si="2"/>
        <v>0</v>
      </c>
      <c r="I25" s="78">
        <f t="shared" si="2"/>
        <v>0</v>
      </c>
      <c r="J25" s="78">
        <f t="shared" si="2"/>
        <v>0</v>
      </c>
      <c r="K25" s="78">
        <f t="shared" si="2"/>
        <v>0</v>
      </c>
      <c r="L25" s="78">
        <f t="shared" si="2"/>
        <v>0</v>
      </c>
      <c r="M25" s="78">
        <f t="shared" si="2"/>
        <v>0</v>
      </c>
      <c r="N25" s="78">
        <f t="shared" si="2"/>
        <v>0</v>
      </c>
      <c r="O25" s="78">
        <f t="shared" si="2"/>
        <v>0</v>
      </c>
    </row>
    <row r="26" spans="1:15" ht="15.5" x14ac:dyDescent="0.35">
      <c r="B26" s="3"/>
      <c r="C26" s="3"/>
      <c r="E26" s="15"/>
      <c r="F26" s="7"/>
      <c r="G26" s="7"/>
      <c r="H26" s="7"/>
      <c r="I26" s="7"/>
      <c r="J26" s="7"/>
      <c r="K26" s="7"/>
      <c r="L26" s="7"/>
      <c r="M26" s="7"/>
      <c r="N26" s="7"/>
      <c r="O26" s="7"/>
    </row>
    <row r="27" spans="1:15" x14ac:dyDescent="0.35">
      <c r="C27" s="12"/>
      <c r="E27" s="15"/>
      <c r="F27" s="7"/>
      <c r="G27" s="7"/>
      <c r="H27" s="7"/>
      <c r="I27" s="7"/>
      <c r="J27" s="7"/>
      <c r="K27" s="7"/>
      <c r="L27" s="7"/>
      <c r="M27" s="7"/>
      <c r="N27" s="7"/>
      <c r="O27" s="7"/>
    </row>
    <row r="28" spans="1:15" x14ac:dyDescent="0.35">
      <c r="E28" s="15"/>
      <c r="F28" s="7"/>
      <c r="G28" s="7"/>
      <c r="H28" s="7"/>
      <c r="I28" s="7"/>
      <c r="J28" s="7"/>
      <c r="K28" s="7"/>
      <c r="L28" s="7"/>
      <c r="M28" s="7"/>
      <c r="N28" s="7"/>
      <c r="O28" s="7"/>
    </row>
    <row r="29" spans="1:15" x14ac:dyDescent="0.35">
      <c r="E29" s="7"/>
      <c r="F29" s="7"/>
      <c r="G29" s="7"/>
      <c r="H29" s="7"/>
      <c r="I29" s="7"/>
      <c r="J29" s="7"/>
      <c r="K29" s="7"/>
      <c r="L29" s="7"/>
      <c r="M29" s="7"/>
      <c r="N29" s="7"/>
    </row>
    <row r="30" spans="1:15" x14ac:dyDescent="0.35">
      <c r="E30" s="7"/>
      <c r="F30" s="7"/>
      <c r="G30" s="7"/>
      <c r="H30" s="7"/>
      <c r="I30" s="7"/>
      <c r="J30" s="7"/>
      <c r="K30" s="7"/>
      <c r="L30" s="7"/>
      <c r="M30" s="7"/>
      <c r="N30" s="7"/>
    </row>
    <row r="31" spans="1:15" x14ac:dyDescent="0.35">
      <c r="E31" s="7"/>
      <c r="F31" s="7"/>
      <c r="G31" s="7"/>
      <c r="H31" s="7"/>
      <c r="I31" s="7"/>
      <c r="J31" s="7"/>
      <c r="K31" s="7"/>
      <c r="L31" s="7"/>
      <c r="M31" s="7"/>
      <c r="N31" s="7"/>
    </row>
    <row r="32" spans="1:15" ht="15.5" x14ac:dyDescent="0.35">
      <c r="A32" s="3" t="s">
        <v>178</v>
      </c>
      <c r="E32" s="13" t="s">
        <v>18</v>
      </c>
      <c r="F32" s="40">
        <v>1</v>
      </c>
      <c r="G32" s="41">
        <v>2</v>
      </c>
      <c r="H32" s="41">
        <v>3</v>
      </c>
      <c r="I32" s="41">
        <v>4</v>
      </c>
      <c r="J32" s="41">
        <v>5</v>
      </c>
      <c r="K32" s="41">
        <v>6</v>
      </c>
      <c r="L32" s="41">
        <v>7</v>
      </c>
      <c r="M32" s="41">
        <v>8</v>
      </c>
      <c r="N32" s="41">
        <v>9</v>
      </c>
      <c r="O32" s="41">
        <v>10</v>
      </c>
    </row>
    <row r="33" spans="5:15" ht="26" x14ac:dyDescent="0.35">
      <c r="E33" s="55" t="s">
        <v>125</v>
      </c>
      <c r="F33" s="76">
        <f>SUM(F13,F19,F25)</f>
        <v>0</v>
      </c>
      <c r="G33" s="76">
        <f t="shared" ref="G33:O33" si="3">SUM(G13,G19,G25)</f>
        <v>0</v>
      </c>
      <c r="H33" s="76">
        <f t="shared" si="3"/>
        <v>0</v>
      </c>
      <c r="I33" s="76">
        <f t="shared" si="3"/>
        <v>0</v>
      </c>
      <c r="J33" s="76">
        <f t="shared" si="3"/>
        <v>0</v>
      </c>
      <c r="K33" s="76">
        <f t="shared" si="3"/>
        <v>0</v>
      </c>
      <c r="L33" s="76">
        <f t="shared" si="3"/>
        <v>0</v>
      </c>
      <c r="M33" s="76">
        <f t="shared" si="3"/>
        <v>0</v>
      </c>
      <c r="N33" s="76">
        <f t="shared" si="3"/>
        <v>0</v>
      </c>
      <c r="O33" s="76">
        <f t="shared" si="3"/>
        <v>0</v>
      </c>
    </row>
  </sheetData>
  <protectedRanges>
    <protectedRange sqref="C12:C15 C18:C21 C24" name="Priser_2"/>
    <protectedRange sqref="C12 C18 C24" name="Område3_2"/>
  </protectedRanges>
  <mergeCells count="4">
    <mergeCell ref="F10:O10"/>
    <mergeCell ref="F16:O16"/>
    <mergeCell ref="F22:O22"/>
    <mergeCell ref="F2:O7"/>
  </mergeCells>
  <dataValidations count="1">
    <dataValidation type="decimal" operator="greaterThanOrEqual" allowBlank="1" showInputMessage="1" showErrorMessage="1" error="Der skal indtastes 0 eller et positivt tal" sqref="C27 C12:C15 C18:C21 C24:C25" xr:uid="{4B5A1701-56E3-4280-A596-66EBF520BD41}">
      <formula1>0</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2">
    <tabColor theme="1" tint="0.499984740745262"/>
  </sheetPr>
  <dimension ref="A2:L43"/>
  <sheetViews>
    <sheetView showGridLines="0" topLeftCell="A26" zoomScaleNormal="100" workbookViewId="0">
      <selection activeCell="D2" sqref="D2:L11"/>
    </sheetView>
  </sheetViews>
  <sheetFormatPr defaultColWidth="8.81640625" defaultRowHeight="14.5" x14ac:dyDescent="0.35"/>
  <cols>
    <col min="1" max="1" width="87.54296875" customWidth="1"/>
    <col min="2" max="2" width="26.54296875" style="57" customWidth="1"/>
  </cols>
  <sheetData>
    <row r="2" spans="1:12" ht="15" customHeight="1" x14ac:dyDescent="0.35">
      <c r="D2" s="97" t="s">
        <v>184</v>
      </c>
      <c r="E2" s="98"/>
      <c r="F2" s="98"/>
      <c r="G2" s="98"/>
      <c r="H2" s="98"/>
      <c r="I2" s="98"/>
      <c r="J2" s="98"/>
      <c r="K2" s="98"/>
      <c r="L2" s="98"/>
    </row>
    <row r="3" spans="1:12" ht="15" customHeight="1" x14ac:dyDescent="0.35">
      <c r="D3" s="98"/>
      <c r="E3" s="98"/>
      <c r="F3" s="98"/>
      <c r="G3" s="98"/>
      <c r="H3" s="98"/>
      <c r="I3" s="98"/>
      <c r="J3" s="98"/>
      <c r="K3" s="98"/>
      <c r="L3" s="98"/>
    </row>
    <row r="4" spans="1:12" ht="15" customHeight="1" x14ac:dyDescent="0.35">
      <c r="D4" s="98"/>
      <c r="E4" s="98"/>
      <c r="F4" s="98"/>
      <c r="G4" s="98"/>
      <c r="H4" s="98"/>
      <c r="I4" s="98"/>
      <c r="J4" s="98"/>
      <c r="K4" s="98"/>
      <c r="L4" s="98"/>
    </row>
    <row r="5" spans="1:12" ht="15" customHeight="1" x14ac:dyDescent="0.35">
      <c r="D5" s="98"/>
      <c r="E5" s="98"/>
      <c r="F5" s="98"/>
      <c r="G5" s="98"/>
      <c r="H5" s="98"/>
      <c r="I5" s="98"/>
      <c r="J5" s="98"/>
      <c r="K5" s="98"/>
      <c r="L5" s="98"/>
    </row>
    <row r="6" spans="1:12" ht="15" customHeight="1" x14ac:dyDescent="0.45">
      <c r="A6" s="2" t="s">
        <v>15</v>
      </c>
      <c r="D6" s="98"/>
      <c r="E6" s="98"/>
      <c r="F6" s="98"/>
      <c r="G6" s="98"/>
      <c r="H6" s="98"/>
      <c r="I6" s="98"/>
      <c r="J6" s="98"/>
      <c r="K6" s="98"/>
      <c r="L6" s="98"/>
    </row>
    <row r="7" spans="1:12" ht="15" customHeight="1" x14ac:dyDescent="0.35">
      <c r="D7" s="98"/>
      <c r="E7" s="98"/>
      <c r="F7" s="98"/>
      <c r="G7" s="98"/>
      <c r="H7" s="98"/>
      <c r="I7" s="98"/>
      <c r="J7" s="98"/>
      <c r="K7" s="98"/>
      <c r="L7" s="98"/>
    </row>
    <row r="8" spans="1:12" ht="15" customHeight="1" x14ac:dyDescent="0.35">
      <c r="A8" s="11" t="s">
        <v>37</v>
      </c>
      <c r="D8" s="98"/>
      <c r="E8" s="98"/>
      <c r="F8" s="98"/>
      <c r="G8" s="98"/>
      <c r="H8" s="98"/>
      <c r="I8" s="98"/>
      <c r="J8" s="98"/>
      <c r="K8" s="98"/>
      <c r="L8" s="98"/>
    </row>
    <row r="9" spans="1:12" ht="15" customHeight="1" x14ac:dyDescent="0.35">
      <c r="A9" s="4"/>
      <c r="B9" s="58" t="s">
        <v>2</v>
      </c>
      <c r="D9" s="98"/>
      <c r="E9" s="98"/>
      <c r="F9" s="98"/>
      <c r="G9" s="98"/>
      <c r="H9" s="98"/>
      <c r="I9" s="98"/>
      <c r="J9" s="98"/>
      <c r="K9" s="98"/>
      <c r="L9" s="98"/>
    </row>
    <row r="10" spans="1:12" ht="15" customHeight="1" x14ac:dyDescent="0.35">
      <c r="A10" s="7" t="s">
        <v>54</v>
      </c>
      <c r="B10" s="36">
        <f>'4. Afkl.fasen &amp; Transition Ind'!B10</f>
        <v>0</v>
      </c>
      <c r="D10" s="98"/>
      <c r="E10" s="98"/>
      <c r="F10" s="98"/>
      <c r="G10" s="98"/>
      <c r="H10" s="98"/>
      <c r="I10" s="98"/>
      <c r="J10" s="98"/>
      <c r="K10" s="98"/>
      <c r="L10" s="98"/>
    </row>
    <row r="11" spans="1:12" ht="15" customHeight="1" x14ac:dyDescent="0.35">
      <c r="A11" s="28" t="s">
        <v>16</v>
      </c>
      <c r="B11" s="59">
        <f>SUM(B10)</f>
        <v>0</v>
      </c>
      <c r="D11" s="98"/>
      <c r="E11" s="98"/>
      <c r="F11" s="98"/>
      <c r="G11" s="98"/>
      <c r="H11" s="98"/>
      <c r="I11" s="98"/>
      <c r="J11" s="98"/>
      <c r="K11" s="98"/>
      <c r="L11" s="98"/>
    </row>
    <row r="12" spans="1:12" x14ac:dyDescent="0.35">
      <c r="A12" s="7"/>
      <c r="B12"/>
    </row>
    <row r="13" spans="1:12" ht="15.5" x14ac:dyDescent="0.35">
      <c r="A13" s="11" t="s">
        <v>38</v>
      </c>
    </row>
    <row r="14" spans="1:12" x14ac:dyDescent="0.35">
      <c r="A14" s="4"/>
      <c r="B14" s="58" t="s">
        <v>2</v>
      </c>
    </row>
    <row r="15" spans="1:12" x14ac:dyDescent="0.35">
      <c r="A15" s="7" t="s">
        <v>55</v>
      </c>
      <c r="B15" s="36">
        <f>'6. Design og planlægningsfasen'!B21</f>
        <v>0</v>
      </c>
    </row>
    <row r="16" spans="1:12" x14ac:dyDescent="0.35">
      <c r="A16" s="7" t="s">
        <v>40</v>
      </c>
      <c r="B16" s="36">
        <f>SUM('7. Udviklingsfasen'!E27:N27)</f>
        <v>0</v>
      </c>
    </row>
    <row r="17" spans="1:2" x14ac:dyDescent="0.35">
      <c r="A17" s="28" t="s">
        <v>16</v>
      </c>
      <c r="B17" s="59">
        <f>SUM(B15:B16)</f>
        <v>0</v>
      </c>
    </row>
    <row r="19" spans="1:2" ht="15.5" x14ac:dyDescent="0.35">
      <c r="A19" s="11" t="s">
        <v>67</v>
      </c>
    </row>
    <row r="20" spans="1:2" x14ac:dyDescent="0.35">
      <c r="A20" s="4"/>
      <c r="B20" s="58" t="s">
        <v>2</v>
      </c>
    </row>
    <row r="21" spans="1:2" x14ac:dyDescent="0.35">
      <c r="A21" s="14" t="s">
        <v>161</v>
      </c>
      <c r="B21" s="36">
        <f>SUM('5.1 Support'!E24:N24)</f>
        <v>0</v>
      </c>
    </row>
    <row r="22" spans="1:2" x14ac:dyDescent="0.35">
      <c r="A22" s="14" t="s">
        <v>158</v>
      </c>
      <c r="B22" s="36">
        <f>SUM('5.2 Applikationsdrift'!F34:N34)</f>
        <v>0</v>
      </c>
    </row>
    <row r="23" spans="1:2" x14ac:dyDescent="0.35">
      <c r="A23" s="7" t="s">
        <v>64</v>
      </c>
      <c r="B23" s="36">
        <f>SUM('5.2 Applikationsdrift'!F34:O34)</f>
        <v>0</v>
      </c>
    </row>
    <row r="24" spans="1:2" x14ac:dyDescent="0.35">
      <c r="A24" s="28" t="s">
        <v>16</v>
      </c>
      <c r="B24" s="59">
        <f>SUM(B21:B23)</f>
        <v>0</v>
      </c>
    </row>
    <row r="25" spans="1:2" x14ac:dyDescent="0.35">
      <c r="A25" s="7"/>
      <c r="B25" s="60"/>
    </row>
    <row r="26" spans="1:2" ht="15.5" x14ac:dyDescent="0.35">
      <c r="A26" s="11" t="s">
        <v>160</v>
      </c>
    </row>
    <row r="27" spans="1:2" x14ac:dyDescent="0.35">
      <c r="A27" s="4"/>
      <c r="B27" s="58" t="s">
        <v>2</v>
      </c>
    </row>
    <row r="28" spans="1:2" x14ac:dyDescent="0.35">
      <c r="A28" s="7" t="s">
        <v>162</v>
      </c>
      <c r="B28" s="36">
        <f>SUM('8.1 Standardbestillingsydelser'!E57:O57)</f>
        <v>0</v>
      </c>
    </row>
    <row r="29" spans="1:2" x14ac:dyDescent="0.35">
      <c r="A29" s="7" t="s">
        <v>173</v>
      </c>
      <c r="B29" s="36">
        <f>SUM('8.2 Konsulentydelser,Timepriser'!F70:O70)</f>
        <v>0</v>
      </c>
    </row>
    <row r="30" spans="1:2" x14ac:dyDescent="0.35">
      <c r="A30" s="29" t="s">
        <v>16</v>
      </c>
      <c r="B30" s="61">
        <f>SUM(B28:B29)</f>
        <v>0</v>
      </c>
    </row>
    <row r="32" spans="1:2" ht="15.5" x14ac:dyDescent="0.35">
      <c r="A32" s="11" t="s">
        <v>182</v>
      </c>
    </row>
    <row r="33" spans="1:2" x14ac:dyDescent="0.35">
      <c r="A33" s="4"/>
      <c r="B33" s="58" t="s">
        <v>2</v>
      </c>
    </row>
    <row r="34" spans="1:2" x14ac:dyDescent="0.35">
      <c r="A34" s="7" t="s">
        <v>171</v>
      </c>
      <c r="B34" s="36">
        <f>SUM('13 Optioner'!F25:O25)</f>
        <v>0</v>
      </c>
    </row>
    <row r="35" spans="1:2" x14ac:dyDescent="0.35">
      <c r="A35" s="29" t="s">
        <v>16</v>
      </c>
      <c r="B35" s="61">
        <f>SUM(B34:B34)</f>
        <v>0</v>
      </c>
    </row>
    <row r="37" spans="1:2" ht="15.5" x14ac:dyDescent="0.35">
      <c r="A37" s="11" t="s">
        <v>183</v>
      </c>
    </row>
    <row r="38" spans="1:2" x14ac:dyDescent="0.35">
      <c r="A38" s="4"/>
      <c r="B38" s="58" t="s">
        <v>2</v>
      </c>
    </row>
    <row r="39" spans="1:2" ht="16" thickBot="1" x14ac:dyDescent="0.4">
      <c r="A39" s="30" t="s">
        <v>16</v>
      </c>
      <c r="B39" s="62">
        <f>B11+B17+B24+B30+B35</f>
        <v>0</v>
      </c>
    </row>
    <row r="43" spans="1:2" ht="130.5" customHeight="1" x14ac:dyDescent="0.35"/>
  </sheetData>
  <mergeCells count="1">
    <mergeCell ref="D2:L11"/>
  </mergeCells>
  <pageMargins left="0.70866141732283472" right="0.70866141732283472" top="0.39370078740157483" bottom="0.74803149606299213" header="0.31496062992125984" footer="0.3149606299212598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3">
    <tabColor rgb="FF7030A0"/>
  </sheetPr>
  <dimension ref="A2:J10"/>
  <sheetViews>
    <sheetView showGridLines="0" workbookViewId="0">
      <selection activeCell="B10" sqref="B10"/>
    </sheetView>
  </sheetViews>
  <sheetFormatPr defaultColWidth="8.81640625" defaultRowHeight="14.5" x14ac:dyDescent="0.35"/>
  <cols>
    <col min="1" max="1" width="40.54296875" bestFit="1" customWidth="1"/>
    <col min="2" max="2" width="18.453125" style="1" customWidth="1"/>
  </cols>
  <sheetData>
    <row r="2" spans="1:10" ht="15" customHeight="1" x14ac:dyDescent="0.35">
      <c r="F2" s="99" t="s">
        <v>65</v>
      </c>
      <c r="G2" s="99"/>
      <c r="H2" s="99"/>
      <c r="I2" s="99"/>
      <c r="J2" s="99"/>
    </row>
    <row r="3" spans="1:10" ht="15" customHeight="1" x14ac:dyDescent="0.35">
      <c r="F3" s="99"/>
      <c r="G3" s="99"/>
      <c r="H3" s="99"/>
      <c r="I3" s="99"/>
      <c r="J3" s="99"/>
    </row>
    <row r="4" spans="1:10" ht="15" customHeight="1" x14ac:dyDescent="0.35">
      <c r="F4" s="99"/>
      <c r="G4" s="99"/>
      <c r="H4" s="99"/>
      <c r="I4" s="99"/>
      <c r="J4" s="99"/>
    </row>
    <row r="5" spans="1:10" ht="15" customHeight="1" x14ac:dyDescent="0.35">
      <c r="F5" s="99"/>
      <c r="G5" s="99"/>
      <c r="H5" s="99"/>
      <c r="I5" s="99"/>
      <c r="J5" s="99"/>
    </row>
    <row r="6" spans="1:10" ht="18.5" x14ac:dyDescent="0.45">
      <c r="A6" s="2" t="s">
        <v>54</v>
      </c>
    </row>
    <row r="8" spans="1:10" ht="15.5" x14ac:dyDescent="0.35">
      <c r="A8" s="3" t="s">
        <v>39</v>
      </c>
    </row>
    <row r="9" spans="1:10" x14ac:dyDescent="0.35">
      <c r="A9" s="4" t="s">
        <v>1</v>
      </c>
      <c r="B9" s="9" t="s">
        <v>2</v>
      </c>
    </row>
    <row r="10" spans="1:10" x14ac:dyDescent="0.35">
      <c r="A10" s="7" t="s">
        <v>14</v>
      </c>
      <c r="B10" s="44"/>
    </row>
  </sheetData>
  <protectedRanges>
    <protectedRange sqref="B10" name="Område1"/>
  </protectedRanges>
  <mergeCells count="1">
    <mergeCell ref="F2:J5"/>
  </mergeCells>
  <pageMargins left="0.70866141732283472" right="0.70866141732283472" top="0.3937007874015748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6">
    <tabColor rgb="FFFF0000"/>
  </sheetPr>
  <dimension ref="A2:N27"/>
  <sheetViews>
    <sheetView showGridLines="0" zoomScale="90" zoomScaleNormal="90" workbookViewId="0">
      <selection activeCell="B10" sqref="B10:B15"/>
    </sheetView>
  </sheetViews>
  <sheetFormatPr defaultColWidth="9.1796875" defaultRowHeight="14.5" x14ac:dyDescent="0.35"/>
  <cols>
    <col min="1" max="1" width="65.453125" customWidth="1"/>
    <col min="2" max="2" width="18.453125" customWidth="1"/>
    <col min="3" max="3" width="8.1796875" customWidth="1"/>
    <col min="4" max="4" width="11.453125" customWidth="1"/>
    <col min="5" max="5" width="16.453125" bestFit="1" customWidth="1"/>
    <col min="6" max="14" width="12.453125" customWidth="1"/>
  </cols>
  <sheetData>
    <row r="2" spans="1:14" ht="15" customHeight="1" x14ac:dyDescent="0.35">
      <c r="E2" s="100" t="s">
        <v>134</v>
      </c>
      <c r="F2" s="100"/>
      <c r="G2" s="100"/>
      <c r="H2" s="100"/>
      <c r="I2" s="100"/>
      <c r="J2" s="100"/>
      <c r="K2" s="100"/>
      <c r="L2" s="100"/>
      <c r="M2" s="100"/>
      <c r="N2" s="100"/>
    </row>
    <row r="3" spans="1:14" x14ac:dyDescent="0.35">
      <c r="E3" s="100"/>
      <c r="F3" s="100"/>
      <c r="G3" s="100"/>
      <c r="H3" s="100"/>
      <c r="I3" s="100"/>
      <c r="J3" s="100"/>
      <c r="K3" s="100"/>
      <c r="L3" s="100"/>
      <c r="M3" s="100"/>
      <c r="N3" s="100"/>
    </row>
    <row r="4" spans="1:14" x14ac:dyDescent="0.35">
      <c r="E4" s="100"/>
      <c r="F4" s="100"/>
      <c r="G4" s="100"/>
      <c r="H4" s="100"/>
      <c r="I4" s="100"/>
      <c r="J4" s="100"/>
      <c r="K4" s="100"/>
      <c r="L4" s="100"/>
      <c r="M4" s="100"/>
      <c r="N4" s="100"/>
    </row>
    <row r="5" spans="1:14" x14ac:dyDescent="0.35">
      <c r="E5" s="100"/>
      <c r="F5" s="100"/>
      <c r="G5" s="100"/>
      <c r="H5" s="100"/>
      <c r="I5" s="100"/>
      <c r="J5" s="100"/>
      <c r="K5" s="100"/>
      <c r="L5" s="100"/>
      <c r="M5" s="100"/>
      <c r="N5" s="100"/>
    </row>
    <row r="6" spans="1:14" ht="18.5" x14ac:dyDescent="0.45">
      <c r="A6" s="2" t="s">
        <v>130</v>
      </c>
      <c r="E6" s="100"/>
      <c r="F6" s="100"/>
      <c r="G6" s="100"/>
      <c r="H6" s="100"/>
      <c r="I6" s="100"/>
      <c r="J6" s="100"/>
      <c r="K6" s="100"/>
      <c r="L6" s="100"/>
      <c r="M6" s="100"/>
      <c r="N6" s="100"/>
    </row>
    <row r="7" spans="1:14" x14ac:dyDescent="0.35">
      <c r="D7" s="7"/>
      <c r="E7" s="7"/>
      <c r="F7" s="7"/>
      <c r="G7" s="7"/>
      <c r="H7" s="7"/>
      <c r="I7" s="7"/>
      <c r="J7" s="7"/>
      <c r="K7" s="7"/>
      <c r="L7" s="7"/>
      <c r="M7" s="7"/>
      <c r="N7" s="7"/>
    </row>
    <row r="8" spans="1:14" ht="15.5" x14ac:dyDescent="0.35">
      <c r="A8" s="3" t="s">
        <v>131</v>
      </c>
      <c r="D8" s="7"/>
      <c r="E8" s="101" t="s">
        <v>30</v>
      </c>
      <c r="F8" s="101"/>
      <c r="G8" s="101"/>
      <c r="H8" s="101"/>
      <c r="I8" s="101"/>
      <c r="J8" s="101"/>
      <c r="K8" s="101"/>
      <c r="L8" s="101"/>
      <c r="M8" s="101"/>
      <c r="N8" s="101"/>
    </row>
    <row r="9" spans="1:14" x14ac:dyDescent="0.35">
      <c r="A9" s="4" t="s">
        <v>1</v>
      </c>
      <c r="B9" s="5" t="s">
        <v>45</v>
      </c>
      <c r="C9" s="7"/>
      <c r="D9" s="13" t="s">
        <v>60</v>
      </c>
      <c r="E9" s="40">
        <v>1</v>
      </c>
      <c r="F9" s="41">
        <v>2</v>
      </c>
      <c r="G9" s="41">
        <v>3</v>
      </c>
      <c r="H9" s="41">
        <v>4</v>
      </c>
      <c r="I9" s="41">
        <v>5</v>
      </c>
      <c r="J9" s="41">
        <v>6</v>
      </c>
      <c r="K9" s="41">
        <v>7</v>
      </c>
      <c r="L9" s="41">
        <v>8</v>
      </c>
      <c r="M9" s="41">
        <v>9</v>
      </c>
      <c r="N9" s="41">
        <v>10</v>
      </c>
    </row>
    <row r="10" spans="1:14" ht="15" customHeight="1" x14ac:dyDescent="0.35">
      <c r="A10" s="7" t="s">
        <v>48</v>
      </c>
      <c r="B10" s="68"/>
      <c r="C10" s="7"/>
      <c r="D10" s="13" t="s">
        <v>28</v>
      </c>
      <c r="E10" s="80">
        <v>1</v>
      </c>
      <c r="F10" s="80">
        <v>1</v>
      </c>
      <c r="G10" s="80">
        <v>1</v>
      </c>
      <c r="H10" s="80">
        <v>1</v>
      </c>
      <c r="I10" s="80">
        <v>1</v>
      </c>
      <c r="J10" s="80">
        <v>1</v>
      </c>
      <c r="K10" s="80">
        <v>1</v>
      </c>
      <c r="L10" s="80">
        <v>1</v>
      </c>
      <c r="M10" s="80">
        <v>1</v>
      </c>
      <c r="N10" s="80">
        <v>1</v>
      </c>
    </row>
    <row r="11" spans="1:14" ht="15" customHeight="1" x14ac:dyDescent="0.35">
      <c r="A11" s="14" t="s">
        <v>49</v>
      </c>
      <c r="B11" s="68"/>
      <c r="C11" s="7"/>
      <c r="D11" s="13" t="s">
        <v>28</v>
      </c>
      <c r="E11" s="80">
        <v>2</v>
      </c>
      <c r="F11" s="80">
        <v>2</v>
      </c>
      <c r="G11" s="80">
        <v>2</v>
      </c>
      <c r="H11" s="80">
        <v>2</v>
      </c>
      <c r="I11" s="80">
        <v>2</v>
      </c>
      <c r="J11" s="80">
        <v>2</v>
      </c>
      <c r="K11" s="80">
        <v>2</v>
      </c>
      <c r="L11" s="80">
        <v>2</v>
      </c>
      <c r="M11" s="80">
        <v>2</v>
      </c>
      <c r="N11" s="80">
        <v>2</v>
      </c>
    </row>
    <row r="12" spans="1:14" ht="15" customHeight="1" x14ac:dyDescent="0.35">
      <c r="A12" s="14" t="s">
        <v>50</v>
      </c>
      <c r="B12" s="68"/>
      <c r="C12" s="7"/>
      <c r="D12" s="13" t="s">
        <v>28</v>
      </c>
      <c r="E12" s="80">
        <v>3</v>
      </c>
      <c r="F12" s="80">
        <v>3</v>
      </c>
      <c r="G12" s="80">
        <v>3</v>
      </c>
      <c r="H12" s="80">
        <v>3</v>
      </c>
      <c r="I12" s="80">
        <v>3</v>
      </c>
      <c r="J12" s="80">
        <v>3</v>
      </c>
      <c r="K12" s="80">
        <v>3</v>
      </c>
      <c r="L12" s="80">
        <v>3</v>
      </c>
      <c r="M12" s="80">
        <v>3</v>
      </c>
      <c r="N12" s="80">
        <v>3</v>
      </c>
    </row>
    <row r="13" spans="1:14" ht="15" customHeight="1" x14ac:dyDescent="0.35">
      <c r="A13" s="14" t="s">
        <v>51</v>
      </c>
      <c r="B13" s="68"/>
      <c r="C13" s="7"/>
      <c r="D13" s="13" t="s">
        <v>28</v>
      </c>
      <c r="E13" s="80">
        <v>3</v>
      </c>
      <c r="F13" s="80">
        <v>3</v>
      </c>
      <c r="G13" s="80">
        <v>3</v>
      </c>
      <c r="H13" s="80">
        <v>3</v>
      </c>
      <c r="I13" s="80">
        <v>3</v>
      </c>
      <c r="J13" s="80">
        <v>3</v>
      </c>
      <c r="K13" s="80">
        <v>3</v>
      </c>
      <c r="L13" s="80">
        <v>3</v>
      </c>
      <c r="M13" s="80">
        <v>3</v>
      </c>
      <c r="N13" s="80">
        <v>3</v>
      </c>
    </row>
    <row r="14" spans="1:14" ht="15" customHeight="1" x14ac:dyDescent="0.35">
      <c r="A14" s="14" t="s">
        <v>52</v>
      </c>
      <c r="B14" s="68"/>
      <c r="C14" s="7"/>
      <c r="D14" s="13" t="s">
        <v>28</v>
      </c>
      <c r="E14" s="80">
        <v>2</v>
      </c>
      <c r="F14" s="80">
        <v>2</v>
      </c>
      <c r="G14" s="80">
        <v>2</v>
      </c>
      <c r="H14" s="80">
        <v>2</v>
      </c>
      <c r="I14" s="80">
        <v>2</v>
      </c>
      <c r="J14" s="80">
        <v>2</v>
      </c>
      <c r="K14" s="80">
        <v>2</v>
      </c>
      <c r="L14" s="80">
        <v>2</v>
      </c>
      <c r="M14" s="80">
        <v>2</v>
      </c>
      <c r="N14" s="80">
        <v>2</v>
      </c>
    </row>
    <row r="15" spans="1:14" ht="15" customHeight="1" x14ac:dyDescent="0.35">
      <c r="A15" s="19" t="s">
        <v>53</v>
      </c>
      <c r="B15" s="68"/>
      <c r="C15" s="7"/>
      <c r="D15" s="13" t="s">
        <v>28</v>
      </c>
      <c r="E15" s="80">
        <v>1</v>
      </c>
      <c r="F15" s="80">
        <v>1</v>
      </c>
      <c r="G15" s="80">
        <v>1</v>
      </c>
      <c r="H15" s="80">
        <v>1</v>
      </c>
      <c r="I15" s="80">
        <v>1</v>
      </c>
      <c r="J15" s="80">
        <v>1</v>
      </c>
      <c r="K15" s="80">
        <v>1</v>
      </c>
      <c r="L15" s="80">
        <v>1</v>
      </c>
      <c r="M15" s="80">
        <v>1</v>
      </c>
      <c r="N15" s="80">
        <v>1</v>
      </c>
    </row>
    <row r="16" spans="1:14" x14ac:dyDescent="0.35">
      <c r="A16" s="7"/>
      <c r="B16" s="7"/>
      <c r="C16" s="7"/>
      <c r="D16" s="13" t="s">
        <v>14</v>
      </c>
      <c r="E16" s="47">
        <f t="shared" ref="E16:M16" si="0">SUMPRODUCT($B$10:$B$15,E10:E15)</f>
        <v>0</v>
      </c>
      <c r="F16" s="47">
        <f t="shared" si="0"/>
        <v>0</v>
      </c>
      <c r="G16" s="47">
        <f t="shared" si="0"/>
        <v>0</v>
      </c>
      <c r="H16" s="47">
        <f t="shared" si="0"/>
        <v>0</v>
      </c>
      <c r="I16" s="47">
        <f t="shared" si="0"/>
        <v>0</v>
      </c>
      <c r="J16" s="47">
        <f t="shared" si="0"/>
        <v>0</v>
      </c>
      <c r="K16" s="47">
        <f t="shared" si="0"/>
        <v>0</v>
      </c>
      <c r="L16" s="47">
        <f t="shared" si="0"/>
        <v>0</v>
      </c>
      <c r="M16" s="47">
        <f t="shared" si="0"/>
        <v>0</v>
      </c>
      <c r="N16" s="47">
        <f t="shared" ref="N16" si="1">SUMPRODUCT($B$10:$B$15,N10:N15)</f>
        <v>0</v>
      </c>
    </row>
    <row r="17" spans="1:14" ht="30.75" customHeight="1" x14ac:dyDescent="0.35">
      <c r="B17" s="7"/>
      <c r="D17" s="15"/>
      <c r="E17" s="45"/>
      <c r="F17" s="45"/>
      <c r="G17" s="45"/>
      <c r="H17" s="45"/>
      <c r="I17" s="45"/>
      <c r="J17" s="45"/>
      <c r="K17" s="45"/>
      <c r="L17" s="45"/>
      <c r="M17" s="45"/>
    </row>
    <row r="18" spans="1:14" ht="15.5" x14ac:dyDescent="0.35">
      <c r="A18" s="3" t="s">
        <v>132</v>
      </c>
      <c r="B18" s="7"/>
      <c r="D18" s="7"/>
      <c r="E18" s="46"/>
      <c r="F18" s="46"/>
      <c r="G18" s="46"/>
      <c r="H18" s="46"/>
      <c r="I18" s="46"/>
      <c r="J18" s="46"/>
      <c r="K18" s="46"/>
      <c r="L18" s="46"/>
      <c r="M18" s="46"/>
    </row>
    <row r="19" spans="1:14" x14ac:dyDescent="0.35">
      <c r="A19" s="4" t="s">
        <v>1</v>
      </c>
      <c r="B19" s="8" t="s">
        <v>3</v>
      </c>
      <c r="D19" s="7"/>
      <c r="E19" s="46"/>
      <c r="F19" s="46"/>
      <c r="G19" s="46"/>
      <c r="H19" s="46"/>
      <c r="I19" s="46"/>
      <c r="J19" s="46"/>
      <c r="K19" s="46"/>
      <c r="L19" s="46"/>
      <c r="M19" s="46"/>
    </row>
    <row r="20" spans="1:14" x14ac:dyDescent="0.35">
      <c r="A20" s="51" t="s">
        <v>163</v>
      </c>
      <c r="B20" s="52">
        <v>0.05</v>
      </c>
    </row>
    <row r="21" spans="1:14" x14ac:dyDescent="0.35">
      <c r="A21" s="7"/>
      <c r="B21" s="7"/>
      <c r="D21" s="7"/>
      <c r="E21" s="7"/>
      <c r="F21" s="7"/>
      <c r="G21" s="7"/>
      <c r="H21" s="7"/>
      <c r="I21" s="7"/>
      <c r="J21" s="7"/>
      <c r="K21" s="7"/>
      <c r="L21" s="7"/>
      <c r="M21" s="7"/>
      <c r="N21" s="7"/>
    </row>
    <row r="22" spans="1:14" x14ac:dyDescent="0.35">
      <c r="A22" s="7"/>
      <c r="B22" s="7"/>
      <c r="D22" s="7"/>
      <c r="E22" s="7"/>
      <c r="F22" s="7"/>
      <c r="G22" s="20"/>
      <c r="H22" s="20"/>
      <c r="I22" s="20"/>
      <c r="J22" s="20"/>
      <c r="K22" s="20"/>
      <c r="L22" s="20"/>
      <c r="M22" s="20"/>
      <c r="N22" s="7"/>
    </row>
    <row r="23" spans="1:14" ht="15.5" x14ac:dyDescent="0.35">
      <c r="A23" s="3" t="s">
        <v>133</v>
      </c>
      <c r="B23" s="7"/>
      <c r="D23" s="7"/>
      <c r="E23" s="7"/>
      <c r="F23" s="7"/>
      <c r="G23" s="7"/>
      <c r="H23" s="7"/>
      <c r="I23" s="7"/>
      <c r="J23" s="7"/>
      <c r="K23" s="7"/>
      <c r="L23" s="7"/>
      <c r="M23" s="7"/>
    </row>
    <row r="24" spans="1:14" ht="26.5" x14ac:dyDescent="0.35">
      <c r="B24" s="7"/>
      <c r="D24" s="31" t="s">
        <v>17</v>
      </c>
      <c r="E24" s="63">
        <f t="shared" ref="E24:N24" si="2">E16*(100%-$B$20)^(E9-1)</f>
        <v>0</v>
      </c>
      <c r="F24" s="63">
        <f t="shared" si="2"/>
        <v>0</v>
      </c>
      <c r="G24" s="63">
        <f t="shared" si="2"/>
        <v>0</v>
      </c>
      <c r="H24" s="63">
        <f t="shared" si="2"/>
        <v>0</v>
      </c>
      <c r="I24" s="63">
        <f t="shared" si="2"/>
        <v>0</v>
      </c>
      <c r="J24" s="63">
        <f t="shared" si="2"/>
        <v>0</v>
      </c>
      <c r="K24" s="63">
        <f t="shared" si="2"/>
        <v>0</v>
      </c>
      <c r="L24" s="63">
        <f t="shared" si="2"/>
        <v>0</v>
      </c>
      <c r="M24" s="63">
        <f t="shared" si="2"/>
        <v>0</v>
      </c>
      <c r="N24" s="63">
        <f t="shared" si="2"/>
        <v>0</v>
      </c>
    </row>
    <row r="26" spans="1:14" x14ac:dyDescent="0.35">
      <c r="E26" s="95"/>
    </row>
    <row r="27" spans="1:14" x14ac:dyDescent="0.35">
      <c r="E27" s="95"/>
    </row>
  </sheetData>
  <protectedRanges>
    <protectedRange sqref="B10" name="Priser_2"/>
    <protectedRange sqref="B23" name="Priser_4"/>
    <protectedRange sqref="B20" name="Priser_3"/>
  </protectedRanges>
  <mergeCells count="2">
    <mergeCell ref="E2:N6"/>
    <mergeCell ref="E8:N8"/>
  </mergeCells>
  <dataValidations count="1">
    <dataValidation type="decimal" operator="greaterThanOrEqual" allowBlank="1" showInputMessage="1" showErrorMessage="1" error="Der skal indtastes 0 eller et positivt tal" sqref="B23 B10 B20" xr:uid="{00000000-0002-0000-0500-000000000000}">
      <formula1>0</formula1>
    </dataValidation>
  </dataValidations>
  <pageMargins left="0.70866141732283472" right="0.70866141732283472" top="0.39370078740157483" bottom="0.74803149606299213" header="0.31496062992125984" footer="0.31496062992125984"/>
  <pageSetup paperSize="9" orientation="portrait" horizontalDpi="1200" verticalDpi="1200" r:id="rId1"/>
  <ignoredErrors>
    <ignoredError sqref="E16:M16"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Ark8">
    <tabColor rgb="FFFF0000"/>
  </sheetPr>
  <dimension ref="A2:O36"/>
  <sheetViews>
    <sheetView showGridLines="0" topLeftCell="D8" workbookViewId="0">
      <selection activeCell="C11" sqref="C11"/>
    </sheetView>
  </sheetViews>
  <sheetFormatPr defaultColWidth="9.1796875" defaultRowHeight="14.5" x14ac:dyDescent="0.35"/>
  <cols>
    <col min="1" max="1" width="68.453125" customWidth="1"/>
    <col min="2" max="2" width="21" customWidth="1"/>
    <col min="3" max="3" width="19.453125" customWidth="1"/>
    <col min="4" max="4" width="2" customWidth="1"/>
    <col min="5" max="5" width="17.26953125" style="7" customWidth="1"/>
    <col min="6" max="14" width="10.54296875" style="7" customWidth="1"/>
    <col min="15" max="15" width="10.54296875" customWidth="1"/>
  </cols>
  <sheetData>
    <row r="2" spans="1:15" ht="15" customHeight="1" x14ac:dyDescent="0.35">
      <c r="F2" s="100" t="s">
        <v>179</v>
      </c>
      <c r="G2" s="100"/>
      <c r="H2" s="100"/>
      <c r="I2" s="100"/>
      <c r="J2" s="100"/>
      <c r="K2" s="100"/>
      <c r="L2" s="100"/>
      <c r="M2" s="100"/>
      <c r="N2" s="100"/>
      <c r="O2" s="100"/>
    </row>
    <row r="3" spans="1:15" x14ac:dyDescent="0.35">
      <c r="F3" s="100"/>
      <c r="G3" s="100"/>
      <c r="H3" s="100"/>
      <c r="I3" s="100"/>
      <c r="J3" s="100"/>
      <c r="K3" s="100"/>
      <c r="L3" s="100"/>
      <c r="M3" s="100"/>
      <c r="N3" s="100"/>
      <c r="O3" s="100"/>
    </row>
    <row r="4" spans="1:15" x14ac:dyDescent="0.35">
      <c r="F4" s="100"/>
      <c r="G4" s="100"/>
      <c r="H4" s="100"/>
      <c r="I4" s="100"/>
      <c r="J4" s="100"/>
      <c r="K4" s="100"/>
      <c r="L4" s="100"/>
      <c r="M4" s="100"/>
      <c r="N4" s="100"/>
      <c r="O4" s="100"/>
    </row>
    <row r="5" spans="1:15" x14ac:dyDescent="0.35">
      <c r="F5" s="100"/>
      <c r="G5" s="100"/>
      <c r="H5" s="100"/>
      <c r="I5" s="100"/>
      <c r="J5" s="100"/>
      <c r="K5" s="100"/>
      <c r="L5" s="100"/>
      <c r="M5" s="100"/>
      <c r="N5" s="100"/>
      <c r="O5" s="100"/>
    </row>
    <row r="6" spans="1:15" ht="18.5" x14ac:dyDescent="0.45">
      <c r="A6" s="2" t="s">
        <v>135</v>
      </c>
      <c r="B6" s="2"/>
      <c r="F6" s="100"/>
      <c r="G6" s="100"/>
      <c r="H6" s="100"/>
      <c r="I6" s="100"/>
      <c r="J6" s="100"/>
      <c r="K6" s="100"/>
      <c r="L6" s="100"/>
      <c r="M6" s="100"/>
      <c r="N6" s="100"/>
      <c r="O6" s="100"/>
    </row>
    <row r="7" spans="1:15" ht="18.5" x14ac:dyDescent="0.45">
      <c r="A7" s="2"/>
      <c r="B7" s="2"/>
      <c r="F7" s="100"/>
      <c r="G7" s="100"/>
      <c r="H7" s="100"/>
      <c r="I7" s="100"/>
      <c r="J7" s="100"/>
      <c r="K7" s="100"/>
      <c r="L7" s="100"/>
      <c r="M7" s="100"/>
      <c r="N7" s="100"/>
      <c r="O7" s="100"/>
    </row>
    <row r="8" spans="1:15" ht="33" customHeight="1" x14ac:dyDescent="0.4">
      <c r="A8" s="103" t="s">
        <v>136</v>
      </c>
      <c r="B8" s="103"/>
      <c r="C8" s="103"/>
      <c r="O8" s="7"/>
    </row>
    <row r="9" spans="1:15" ht="17.25" customHeight="1" x14ac:dyDescent="0.35">
      <c r="A9" s="3"/>
      <c r="B9" s="3"/>
      <c r="F9" s="104" t="s">
        <v>63</v>
      </c>
      <c r="G9" s="104"/>
      <c r="H9" s="104"/>
      <c r="I9" s="104"/>
      <c r="J9" s="104"/>
      <c r="K9" s="104"/>
      <c r="L9" s="104"/>
      <c r="M9" s="104"/>
      <c r="N9" s="104"/>
      <c r="O9" s="104"/>
    </row>
    <row r="10" spans="1:15" x14ac:dyDescent="0.35">
      <c r="A10" s="4" t="s">
        <v>1</v>
      </c>
      <c r="B10" s="4"/>
      <c r="C10" s="5" t="s">
        <v>5</v>
      </c>
      <c r="E10" s="13" t="s">
        <v>18</v>
      </c>
      <c r="F10" s="40">
        <v>1</v>
      </c>
      <c r="G10" s="41">
        <v>2</v>
      </c>
      <c r="H10" s="41">
        <v>3</v>
      </c>
      <c r="I10" s="41">
        <v>4</v>
      </c>
      <c r="J10" s="41">
        <v>5</v>
      </c>
      <c r="K10" s="41">
        <v>6</v>
      </c>
      <c r="L10" s="41">
        <v>7</v>
      </c>
      <c r="M10" s="41">
        <v>8</v>
      </c>
      <c r="N10" s="41">
        <v>9</v>
      </c>
      <c r="O10" s="41">
        <v>10</v>
      </c>
    </row>
    <row r="11" spans="1:15" ht="15" customHeight="1" x14ac:dyDescent="0.35">
      <c r="A11" s="14" t="s">
        <v>124</v>
      </c>
      <c r="B11" s="14"/>
      <c r="C11" s="68"/>
      <c r="E11" s="13" t="s">
        <v>28</v>
      </c>
      <c r="F11" s="49">
        <v>12</v>
      </c>
      <c r="G11" s="50">
        <v>12</v>
      </c>
      <c r="H11" s="50">
        <v>12</v>
      </c>
      <c r="I11" s="50">
        <v>12</v>
      </c>
      <c r="J11" s="50">
        <v>12</v>
      </c>
      <c r="K11" s="50">
        <v>12</v>
      </c>
      <c r="L11" s="50">
        <v>12</v>
      </c>
      <c r="M11" s="50">
        <v>12</v>
      </c>
      <c r="N11" s="50">
        <v>12</v>
      </c>
      <c r="O11" s="50">
        <v>12</v>
      </c>
    </row>
    <row r="12" spans="1:15" x14ac:dyDescent="0.35">
      <c r="A12" s="14"/>
      <c r="B12" s="14"/>
      <c r="E12" s="13" t="s">
        <v>14</v>
      </c>
      <c r="F12" s="78">
        <f>$C$11*F11</f>
        <v>0</v>
      </c>
      <c r="G12" s="78">
        <f t="shared" ref="G12:N12" si="0">$C$11*G11</f>
        <v>0</v>
      </c>
      <c r="H12" s="78">
        <f t="shared" si="0"/>
        <v>0</v>
      </c>
      <c r="I12" s="76">
        <f t="shared" si="0"/>
        <v>0</v>
      </c>
      <c r="J12" s="76">
        <f t="shared" si="0"/>
        <v>0</v>
      </c>
      <c r="K12" s="76">
        <f t="shared" si="0"/>
        <v>0</v>
      </c>
      <c r="L12" s="76">
        <f t="shared" si="0"/>
        <v>0</v>
      </c>
      <c r="M12" s="76">
        <f t="shared" si="0"/>
        <v>0</v>
      </c>
      <c r="N12" s="76">
        <f t="shared" si="0"/>
        <v>0</v>
      </c>
      <c r="O12" s="76">
        <f t="shared" ref="O12" si="1">$C$11*O11</f>
        <v>0</v>
      </c>
    </row>
    <row r="13" spans="1:15" x14ac:dyDescent="0.35">
      <c r="A13" s="14" t="s">
        <v>122</v>
      </c>
      <c r="B13" s="94">
        <v>0.2</v>
      </c>
      <c r="C13" s="60">
        <f>$C$11*B13</f>
        <v>0</v>
      </c>
      <c r="E13" s="15"/>
      <c r="O13" s="7"/>
    </row>
    <row r="14" spans="1:15" x14ac:dyDescent="0.35">
      <c r="A14" s="14" t="s">
        <v>164</v>
      </c>
      <c r="B14" s="94">
        <v>0.8</v>
      </c>
      <c r="C14" s="60">
        <f>$C$11*B14</f>
        <v>0</v>
      </c>
      <c r="E14" s="15"/>
      <c r="O14" s="7"/>
    </row>
    <row r="15" spans="1:15" x14ac:dyDescent="0.35">
      <c r="A15" s="14"/>
      <c r="B15" s="14"/>
      <c r="E15" s="15"/>
      <c r="O15" s="7"/>
    </row>
    <row r="16" spans="1:15" x14ac:dyDescent="0.35">
      <c r="A16" s="14" t="s">
        <v>165</v>
      </c>
      <c r="B16" s="14"/>
    </row>
    <row r="17" spans="1:3" x14ac:dyDescent="0.35">
      <c r="A17" s="14" t="s">
        <v>113</v>
      </c>
      <c r="B17" s="94">
        <v>0.1</v>
      </c>
      <c r="C17" s="60">
        <f>$C$11*B17</f>
        <v>0</v>
      </c>
    </row>
    <row r="18" spans="1:3" x14ac:dyDescent="0.35">
      <c r="A18" s="14" t="s">
        <v>114</v>
      </c>
      <c r="B18" s="94">
        <v>0.1</v>
      </c>
      <c r="C18" s="60">
        <f t="shared" ref="C18:C25" si="2">$C$11*B18</f>
        <v>0</v>
      </c>
    </row>
    <row r="19" spans="1:3" x14ac:dyDescent="0.35">
      <c r="A19" s="14" t="s">
        <v>115</v>
      </c>
      <c r="B19" s="94">
        <v>0.1</v>
      </c>
      <c r="C19" s="60">
        <f t="shared" si="2"/>
        <v>0</v>
      </c>
    </row>
    <row r="20" spans="1:3" x14ac:dyDescent="0.35">
      <c r="A20" s="14" t="s">
        <v>116</v>
      </c>
      <c r="B20" s="94">
        <v>0.05</v>
      </c>
      <c r="C20" s="60">
        <f t="shared" si="2"/>
        <v>0</v>
      </c>
    </row>
    <row r="21" spans="1:3" x14ac:dyDescent="0.35">
      <c r="A21" s="14" t="s">
        <v>117</v>
      </c>
      <c r="B21" s="94">
        <v>0.1</v>
      </c>
      <c r="C21" s="60">
        <f t="shared" si="2"/>
        <v>0</v>
      </c>
    </row>
    <row r="22" spans="1:3" x14ac:dyDescent="0.35">
      <c r="A22" s="14" t="s">
        <v>118</v>
      </c>
      <c r="B22" s="94">
        <v>0.05</v>
      </c>
      <c r="C22" s="60">
        <f t="shared" si="2"/>
        <v>0</v>
      </c>
    </row>
    <row r="23" spans="1:3" x14ac:dyDescent="0.35">
      <c r="A23" s="14" t="s">
        <v>119</v>
      </c>
      <c r="B23" s="94">
        <v>0.15</v>
      </c>
      <c r="C23" s="60">
        <f t="shared" si="2"/>
        <v>0</v>
      </c>
    </row>
    <row r="24" spans="1:3" x14ac:dyDescent="0.35">
      <c r="A24" s="14" t="s">
        <v>120</v>
      </c>
      <c r="B24" s="94">
        <v>0.1</v>
      </c>
      <c r="C24" s="60">
        <f t="shared" si="2"/>
        <v>0</v>
      </c>
    </row>
    <row r="25" spans="1:3" x14ac:dyDescent="0.35">
      <c r="A25" s="14" t="s">
        <v>121</v>
      </c>
      <c r="B25" s="94">
        <v>0.05</v>
      </c>
      <c r="C25" s="60">
        <f t="shared" si="2"/>
        <v>0</v>
      </c>
    </row>
    <row r="26" spans="1:3" x14ac:dyDescent="0.35">
      <c r="A26" s="6"/>
      <c r="B26" s="6"/>
    </row>
    <row r="27" spans="1:3" ht="30.65" customHeight="1" x14ac:dyDescent="0.35">
      <c r="A27" s="102" t="s">
        <v>137</v>
      </c>
      <c r="B27" s="102"/>
      <c r="C27" s="102"/>
    </row>
    <row r="28" spans="1:3" ht="20.25" customHeight="1" x14ac:dyDescent="0.35">
      <c r="A28" s="4" t="s">
        <v>1</v>
      </c>
      <c r="B28" s="4"/>
      <c r="C28" s="8" t="s">
        <v>7</v>
      </c>
    </row>
    <row r="29" spans="1:3" s="54" customFormat="1" ht="26" x14ac:dyDescent="0.35">
      <c r="A29" s="53" t="s">
        <v>123</v>
      </c>
      <c r="B29" s="53"/>
      <c r="C29" s="91">
        <v>0.05</v>
      </c>
    </row>
    <row r="30" spans="1:3" x14ac:dyDescent="0.35">
      <c r="C30" s="12"/>
    </row>
    <row r="31" spans="1:3" x14ac:dyDescent="0.35">
      <c r="C31" s="12"/>
    </row>
    <row r="32" spans="1:3" ht="15.65" customHeight="1" x14ac:dyDescent="0.35">
      <c r="A32" s="3" t="s">
        <v>138</v>
      </c>
      <c r="B32" s="3"/>
      <c r="C32" s="3"/>
    </row>
    <row r="33" spans="3:14" ht="20.25" customHeight="1" x14ac:dyDescent="0.35">
      <c r="C33" s="12"/>
      <c r="E33" s="15"/>
    </row>
    <row r="34" spans="3:14" ht="26" x14ac:dyDescent="0.35">
      <c r="E34" s="55" t="s">
        <v>125</v>
      </c>
      <c r="F34" s="76">
        <f>(F12)</f>
        <v>0</v>
      </c>
      <c r="G34" s="76">
        <f>IF(G11=0,0,(F34*(1-$C$29)))</f>
        <v>0</v>
      </c>
      <c r="H34" s="76">
        <f t="shared" ref="H34:N34" si="3">IF(H11=0,0,(G34*(1-$C$29)))</f>
        <v>0</v>
      </c>
      <c r="I34" s="76">
        <f t="shared" si="3"/>
        <v>0</v>
      </c>
      <c r="J34" s="76">
        <f t="shared" si="3"/>
        <v>0</v>
      </c>
      <c r="K34" s="76">
        <f t="shared" si="3"/>
        <v>0</v>
      </c>
      <c r="L34" s="76">
        <f t="shared" si="3"/>
        <v>0</v>
      </c>
      <c r="M34" s="76">
        <f t="shared" si="3"/>
        <v>0</v>
      </c>
      <c r="N34" s="76">
        <f t="shared" si="3"/>
        <v>0</v>
      </c>
    </row>
    <row r="36" spans="3:14" ht="177.65" customHeight="1" x14ac:dyDescent="0.35"/>
  </sheetData>
  <protectedRanges>
    <protectedRange sqref="C11:C26" name="Priser"/>
    <protectedRange sqref="C29" name="Priser_4"/>
    <protectedRange sqref="C11" name="Område3"/>
  </protectedRanges>
  <mergeCells count="4">
    <mergeCell ref="A27:C27"/>
    <mergeCell ref="A8:C8"/>
    <mergeCell ref="F2:O7"/>
    <mergeCell ref="F9:O9"/>
  </mergeCells>
  <dataValidations count="1">
    <dataValidation type="decimal" operator="greaterThanOrEqual" allowBlank="1" showInputMessage="1" showErrorMessage="1" error="Der skal indtastes 0 eller et positivt tal" sqref="C33 C29:C31 C11:C26" xr:uid="{00000000-0002-0000-0700-000000000000}">
      <formula1>0</formula1>
    </dataValidation>
  </dataValidations>
  <pageMargins left="0.7" right="0.7" top="0.75" bottom="0.75" header="0.3" footer="0.3"/>
  <pageSetup paperSize="9"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10">
    <tabColor rgb="FFC00000"/>
  </sheetPr>
  <dimension ref="A1:O22"/>
  <sheetViews>
    <sheetView showGridLines="0" zoomScaleNormal="100" workbookViewId="0">
      <selection activeCell="C15" sqref="C15"/>
    </sheetView>
  </sheetViews>
  <sheetFormatPr defaultColWidth="8.81640625" defaultRowHeight="14.5" x14ac:dyDescent="0.35"/>
  <cols>
    <col min="1" max="1" width="40.54296875" bestFit="1" customWidth="1"/>
    <col min="2" max="2" width="40.54296875" customWidth="1"/>
    <col min="3" max="3" width="18.453125" style="1" customWidth="1"/>
    <col min="5" max="5" width="18.453125" customWidth="1"/>
    <col min="6" max="15" width="10.54296875" customWidth="1"/>
  </cols>
  <sheetData>
    <row r="1" spans="1:15" x14ac:dyDescent="0.35">
      <c r="C1" s="26"/>
    </row>
    <row r="2" spans="1:15" x14ac:dyDescent="0.35">
      <c r="A2" s="27"/>
      <c r="B2" s="27"/>
      <c r="C2" s="26"/>
      <c r="F2" s="97" t="s">
        <v>128</v>
      </c>
      <c r="G2" s="97"/>
      <c r="H2" s="97"/>
      <c r="I2" s="97"/>
      <c r="J2" s="97"/>
      <c r="K2" s="97"/>
      <c r="L2" s="97"/>
      <c r="M2" s="97"/>
      <c r="N2" s="97"/>
      <c r="O2" s="97"/>
    </row>
    <row r="3" spans="1:15" x14ac:dyDescent="0.35">
      <c r="C3" s="26"/>
      <c r="F3" s="97"/>
      <c r="G3" s="97"/>
      <c r="H3" s="97"/>
      <c r="I3" s="97"/>
      <c r="J3" s="97"/>
      <c r="K3" s="97"/>
      <c r="L3" s="97"/>
      <c r="M3" s="97"/>
      <c r="N3" s="97"/>
      <c r="O3" s="97"/>
    </row>
    <row r="4" spans="1:15" x14ac:dyDescent="0.35">
      <c r="C4" s="26"/>
      <c r="F4" s="97"/>
      <c r="G4" s="97"/>
      <c r="H4" s="97"/>
      <c r="I4" s="97"/>
      <c r="J4" s="97"/>
      <c r="K4" s="97"/>
      <c r="L4" s="97"/>
      <c r="M4" s="97"/>
      <c r="N4" s="97"/>
      <c r="O4" s="97"/>
    </row>
    <row r="5" spans="1:15" ht="18.5" x14ac:dyDescent="0.45">
      <c r="A5" s="74"/>
      <c r="C5" s="26"/>
      <c r="F5" s="97"/>
      <c r="G5" s="97"/>
      <c r="H5" s="97"/>
      <c r="I5" s="97"/>
      <c r="J5" s="97"/>
      <c r="K5" s="97"/>
      <c r="L5" s="97"/>
      <c r="M5" s="97"/>
      <c r="N5" s="97"/>
      <c r="O5" s="97"/>
    </row>
    <row r="6" spans="1:15" ht="18.5" x14ac:dyDescent="0.45">
      <c r="A6" s="75" t="s">
        <v>139</v>
      </c>
      <c r="B6" s="2"/>
      <c r="C6"/>
      <c r="F6" s="97"/>
      <c r="G6" s="97"/>
      <c r="H6" s="97"/>
      <c r="I6" s="97"/>
      <c r="J6" s="97"/>
      <c r="K6" s="97"/>
      <c r="L6" s="97"/>
      <c r="M6" s="97"/>
      <c r="N6" s="97"/>
      <c r="O6" s="97"/>
    </row>
    <row r="7" spans="1:15" ht="18.5" x14ac:dyDescent="0.45">
      <c r="A7" s="75"/>
      <c r="B7" s="2"/>
      <c r="C7"/>
      <c r="F7" s="97"/>
      <c r="G7" s="97"/>
      <c r="H7" s="97"/>
      <c r="I7" s="97"/>
      <c r="J7" s="97"/>
      <c r="K7" s="97"/>
      <c r="L7" s="97"/>
      <c r="M7" s="97"/>
      <c r="N7" s="97"/>
      <c r="O7" s="97"/>
    </row>
    <row r="8" spans="1:15" ht="18.5" x14ac:dyDescent="0.45">
      <c r="A8" s="3" t="s">
        <v>172</v>
      </c>
      <c r="B8" s="2"/>
      <c r="C8"/>
    </row>
    <row r="9" spans="1:15" ht="15.5" x14ac:dyDescent="0.35">
      <c r="A9" s="3"/>
      <c r="B9" s="3"/>
      <c r="C9"/>
      <c r="E9" s="7"/>
      <c r="F9" s="106" t="s">
        <v>63</v>
      </c>
      <c r="G9" s="106"/>
      <c r="H9" s="106"/>
      <c r="I9" s="106"/>
      <c r="J9" s="106"/>
      <c r="K9" s="106"/>
      <c r="L9" s="106"/>
      <c r="M9" s="106"/>
      <c r="N9" s="106"/>
      <c r="O9" s="106"/>
    </row>
    <row r="10" spans="1:15" x14ac:dyDescent="0.35">
      <c r="A10" s="4" t="s">
        <v>1</v>
      </c>
      <c r="B10" s="4"/>
      <c r="C10" s="5" t="s">
        <v>5</v>
      </c>
      <c r="E10" s="13" t="s">
        <v>18</v>
      </c>
      <c r="F10" s="40">
        <v>1</v>
      </c>
      <c r="G10" s="41">
        <v>2</v>
      </c>
      <c r="H10" s="41">
        <v>3</v>
      </c>
      <c r="I10" s="41">
        <v>4</v>
      </c>
      <c r="J10" s="41">
        <v>5</v>
      </c>
      <c r="K10" s="41">
        <v>6</v>
      </c>
      <c r="L10" s="41">
        <v>7</v>
      </c>
      <c r="M10" s="41">
        <v>8</v>
      </c>
      <c r="N10" s="41">
        <v>9</v>
      </c>
      <c r="O10" s="41">
        <v>10</v>
      </c>
    </row>
    <row r="11" spans="1:15" x14ac:dyDescent="0.35">
      <c r="A11" s="14" t="s">
        <v>126</v>
      </c>
      <c r="B11" s="14"/>
      <c r="C11" s="68"/>
      <c r="E11" s="13" t="s">
        <v>28</v>
      </c>
      <c r="F11" s="49">
        <v>12</v>
      </c>
      <c r="G11" s="50">
        <v>12</v>
      </c>
      <c r="H11" s="50">
        <v>12</v>
      </c>
      <c r="I11" s="50">
        <v>12</v>
      </c>
      <c r="J11" s="50">
        <v>12</v>
      </c>
      <c r="K11" s="50">
        <v>12</v>
      </c>
      <c r="L11" s="50">
        <v>12</v>
      </c>
      <c r="M11" s="50">
        <v>12</v>
      </c>
      <c r="N11" s="50">
        <v>12</v>
      </c>
      <c r="O11" s="50">
        <v>12</v>
      </c>
    </row>
    <row r="12" spans="1:15" x14ac:dyDescent="0.35">
      <c r="A12" s="14"/>
      <c r="B12" s="14"/>
      <c r="C12"/>
      <c r="E12" s="13" t="s">
        <v>14</v>
      </c>
      <c r="F12" s="78">
        <f>$C$11*F11</f>
        <v>0</v>
      </c>
      <c r="G12" s="78">
        <f t="shared" ref="G12:N12" si="0">$C$11*G11</f>
        <v>0</v>
      </c>
      <c r="H12" s="78">
        <f t="shared" si="0"/>
        <v>0</v>
      </c>
      <c r="I12" s="76">
        <f t="shared" si="0"/>
        <v>0</v>
      </c>
      <c r="J12" s="76">
        <f t="shared" si="0"/>
        <v>0</v>
      </c>
      <c r="K12" s="76">
        <f t="shared" si="0"/>
        <v>0</v>
      </c>
      <c r="L12" s="76">
        <f t="shared" si="0"/>
        <v>0</v>
      </c>
      <c r="M12" s="76">
        <f t="shared" si="0"/>
        <v>0</v>
      </c>
      <c r="N12" s="76">
        <f t="shared" si="0"/>
        <v>0</v>
      </c>
      <c r="O12" s="76">
        <f t="shared" ref="O12" si="1">$C$11*O11</f>
        <v>0</v>
      </c>
    </row>
    <row r="13" spans="1:15" ht="18.5" x14ac:dyDescent="0.45">
      <c r="A13" s="75"/>
      <c r="B13" s="2"/>
      <c r="C13"/>
    </row>
    <row r="14" spans="1:15" x14ac:dyDescent="0.35">
      <c r="A14" s="7"/>
      <c r="B14" s="73"/>
      <c r="C14" s="73"/>
    </row>
    <row r="15" spans="1:15" x14ac:dyDescent="0.35">
      <c r="C15"/>
    </row>
    <row r="16" spans="1:15" ht="15.5" x14ac:dyDescent="0.35">
      <c r="A16" s="3" t="s">
        <v>140</v>
      </c>
      <c r="C16"/>
    </row>
    <row r="17" spans="3:15" x14ac:dyDescent="0.35">
      <c r="C17"/>
      <c r="F17" s="105"/>
      <c r="G17" s="105"/>
      <c r="H17" s="105"/>
      <c r="I17" s="105"/>
      <c r="J17" s="105"/>
      <c r="K17" s="105"/>
      <c r="L17" s="105"/>
      <c r="M17" s="105"/>
      <c r="N17" s="105"/>
    </row>
    <row r="18" spans="3:15" ht="29.5" customHeight="1" x14ac:dyDescent="0.35">
      <c r="C18"/>
      <c r="E18" s="77" t="s">
        <v>14</v>
      </c>
      <c r="F18" s="64">
        <f>F12</f>
        <v>0</v>
      </c>
      <c r="G18" s="64">
        <f t="shared" ref="G18:O18" si="2">G12</f>
        <v>0</v>
      </c>
      <c r="H18" s="64">
        <f t="shared" si="2"/>
        <v>0</v>
      </c>
      <c r="I18" s="64">
        <f t="shared" si="2"/>
        <v>0</v>
      </c>
      <c r="J18" s="64">
        <f t="shared" si="2"/>
        <v>0</v>
      </c>
      <c r="K18" s="64">
        <f t="shared" si="2"/>
        <v>0</v>
      </c>
      <c r="L18" s="64">
        <f t="shared" si="2"/>
        <v>0</v>
      </c>
      <c r="M18" s="64">
        <f t="shared" si="2"/>
        <v>0</v>
      </c>
      <c r="N18" s="64">
        <f t="shared" si="2"/>
        <v>0</v>
      </c>
      <c r="O18" s="64">
        <f t="shared" si="2"/>
        <v>0</v>
      </c>
    </row>
    <row r="19" spans="3:15" x14ac:dyDescent="0.35">
      <c r="C19"/>
    </row>
    <row r="20" spans="3:15" x14ac:dyDescent="0.35">
      <c r="C20"/>
    </row>
    <row r="21" spans="3:15" x14ac:dyDescent="0.35">
      <c r="C21"/>
    </row>
    <row r="22" spans="3:15" ht="15" customHeight="1" x14ac:dyDescent="0.35"/>
  </sheetData>
  <protectedRanges>
    <protectedRange sqref="C11:C12" name="Priser_1"/>
    <protectedRange sqref="C11" name="Område3_1"/>
  </protectedRanges>
  <mergeCells count="3">
    <mergeCell ref="F17:N17"/>
    <mergeCell ref="F2:O7"/>
    <mergeCell ref="F9:O9"/>
  </mergeCells>
  <dataValidations count="1">
    <dataValidation type="decimal" operator="greaterThanOrEqual" allowBlank="1" showInputMessage="1" showErrorMessage="1" error="Der skal indtastes 0 eller et positivt tal" sqref="C11:C12" xr:uid="{3ABD8338-09DF-4D99-A487-6D18260D6A43}">
      <formula1>0</formula1>
    </dataValidation>
  </dataValidations>
  <pageMargins left="0.70866141732283472" right="0.70866141732283472" top="0.39370078740157483" bottom="0.74803149606299213" header="0.31496062992125984" footer="0.31496062992125984"/>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4">
    <tabColor rgb="FF00B050"/>
  </sheetPr>
  <dimension ref="A2:I146"/>
  <sheetViews>
    <sheetView showGridLines="0" zoomScaleNormal="85" workbookViewId="0">
      <selection activeCell="G143" sqref="G143:G144"/>
    </sheetView>
  </sheetViews>
  <sheetFormatPr defaultColWidth="8.81640625" defaultRowHeight="14.5" x14ac:dyDescent="0.35"/>
  <cols>
    <col min="1" max="1" width="65.54296875" customWidth="1"/>
    <col min="2" max="2" width="17.453125" customWidth="1"/>
    <col min="3" max="3" width="3.54296875" customWidth="1"/>
    <col min="4" max="5" width="22.54296875" customWidth="1"/>
    <col min="6" max="6" width="10.453125" customWidth="1"/>
    <col min="8" max="8" width="17.453125" customWidth="1"/>
  </cols>
  <sheetData>
    <row r="2" spans="1:9" ht="15" customHeight="1" x14ac:dyDescent="0.35">
      <c r="D2" s="107" t="s">
        <v>159</v>
      </c>
      <c r="E2" s="107"/>
      <c r="F2" s="107"/>
      <c r="G2" s="107"/>
      <c r="H2" s="107"/>
    </row>
    <row r="3" spans="1:9" x14ac:dyDescent="0.35">
      <c r="D3" s="107"/>
      <c r="E3" s="107"/>
      <c r="F3" s="107"/>
      <c r="G3" s="107"/>
      <c r="H3" s="107"/>
    </row>
    <row r="4" spans="1:9" x14ac:dyDescent="0.35">
      <c r="D4" s="107"/>
      <c r="E4" s="107"/>
      <c r="F4" s="107"/>
      <c r="G4" s="107"/>
      <c r="H4" s="107"/>
    </row>
    <row r="5" spans="1:9" x14ac:dyDescent="0.35">
      <c r="D5" s="107"/>
      <c r="E5" s="107"/>
      <c r="F5" s="107"/>
      <c r="G5" s="107"/>
      <c r="H5" s="107"/>
    </row>
    <row r="6" spans="1:9" ht="18.5" x14ac:dyDescent="0.45">
      <c r="A6" s="2" t="s">
        <v>141</v>
      </c>
      <c r="D6" s="107"/>
      <c r="E6" s="107"/>
      <c r="F6" s="107"/>
      <c r="G6" s="107"/>
      <c r="H6" s="107"/>
    </row>
    <row r="8" spans="1:9" ht="15.5" x14ac:dyDescent="0.35">
      <c r="A8" s="3" t="s">
        <v>142</v>
      </c>
      <c r="D8" s="34" t="s">
        <v>9</v>
      </c>
    </row>
    <row r="9" spans="1:9" x14ac:dyDescent="0.35">
      <c r="A9" s="4" t="s">
        <v>31</v>
      </c>
      <c r="B9" s="8" t="s">
        <v>2</v>
      </c>
      <c r="D9" s="4" t="s">
        <v>32</v>
      </c>
      <c r="E9" s="4"/>
      <c r="F9" s="17" t="s">
        <v>26</v>
      </c>
      <c r="G9" s="4" t="s">
        <v>19</v>
      </c>
      <c r="H9" s="8" t="s">
        <v>2</v>
      </c>
      <c r="I9" s="69"/>
    </row>
    <row r="10" spans="1:9" x14ac:dyDescent="0.35">
      <c r="A10" s="7" t="str">
        <f>D8</f>
        <v>[Hovedaktivitet 1]</v>
      </c>
      <c r="B10" s="36" cm="1">
        <f t="array" ref="B10">SUM(H10:H13+H17:H20)</f>
        <v>0</v>
      </c>
      <c r="D10" s="7" t="s">
        <v>4</v>
      </c>
      <c r="E10" s="7" t="s">
        <v>33</v>
      </c>
      <c r="F10" s="36">
        <f>IFERROR(VLOOKUP(D10,'8.2 Konsulentydelser,Timepriser'!$A$15:$C$18,3),"")</f>
        <v>0</v>
      </c>
      <c r="G10" s="43"/>
      <c r="H10" s="39">
        <f>IFERROR(F10*G10,"")</f>
        <v>0</v>
      </c>
    </row>
    <row r="11" spans="1:9" x14ac:dyDescent="0.35">
      <c r="A11" s="7" t="str">
        <f>D22</f>
        <v>[Hovedaktivitet 2]</v>
      </c>
      <c r="B11" s="36" cm="1">
        <f t="array" ref="B11">SUM(H24:H27+H31:H34)</f>
        <v>0</v>
      </c>
      <c r="D11" s="70" t="s">
        <v>6</v>
      </c>
      <c r="E11" s="7" t="s">
        <v>33</v>
      </c>
      <c r="F11" s="36">
        <f>IFERROR(VLOOKUP(D11,'8.2 Konsulentydelser,Timepriser'!$A$15:$C$18,3),"")</f>
        <v>0</v>
      </c>
      <c r="G11" s="43"/>
      <c r="H11" s="39">
        <f t="shared" ref="H11:H13" si="0">IFERROR(F11*G11,"")</f>
        <v>0</v>
      </c>
    </row>
    <row r="12" spans="1:9" x14ac:dyDescent="0.35">
      <c r="A12" s="7" t="str">
        <f>D36</f>
        <v>[Hovedaktivitet 3]</v>
      </c>
      <c r="B12" s="36" cm="1">
        <f t="array" ref="B12">SUM(H38:H41+H45:H48)</f>
        <v>0</v>
      </c>
      <c r="D12" s="70" t="s">
        <v>8</v>
      </c>
      <c r="E12" s="7" t="s">
        <v>33</v>
      </c>
      <c r="F12" s="36">
        <f>IFERROR(VLOOKUP(D12,'8.2 Konsulentydelser,Timepriser'!$A$15:$C$18,3),"")</f>
        <v>0</v>
      </c>
      <c r="G12" s="43"/>
      <c r="H12" s="39">
        <f t="shared" si="0"/>
        <v>0</v>
      </c>
    </row>
    <row r="13" spans="1:9" x14ac:dyDescent="0.35">
      <c r="A13" s="7" t="str">
        <f>D50</f>
        <v>[Hovedaktivitet 4]</v>
      </c>
      <c r="B13" s="36" cm="1">
        <f t="array" ref="B13">SUM(H52:H55+H59:H62)</f>
        <v>0</v>
      </c>
      <c r="D13" s="70" t="s">
        <v>34</v>
      </c>
      <c r="E13" s="7" t="s">
        <v>33</v>
      </c>
      <c r="F13" s="36">
        <f>IFERROR(VLOOKUP(D13,'8.2 Konsulentydelser,Timepriser'!$A$15:$C$18,3),"")</f>
        <v>0</v>
      </c>
      <c r="G13" s="43"/>
      <c r="H13" s="39">
        <f t="shared" si="0"/>
        <v>0</v>
      </c>
    </row>
    <row r="14" spans="1:9" x14ac:dyDescent="0.35">
      <c r="A14" s="7" t="str">
        <f>D64</f>
        <v>[Hovedaktivitet 5]</v>
      </c>
      <c r="B14" s="36" cm="1">
        <f t="array" ref="B14">SUM(H66:H69+H73:H76)</f>
        <v>0</v>
      </c>
    </row>
    <row r="15" spans="1:9" ht="15.5" x14ac:dyDescent="0.35">
      <c r="A15" s="7" t="str">
        <f>D78</f>
        <v>[Hovedaktivitet 6]</v>
      </c>
      <c r="B15" s="36" cm="1">
        <f t="array" ref="B15">SUM(H80:H83+H87:H90)</f>
        <v>0</v>
      </c>
      <c r="D15" s="34" t="s">
        <v>9</v>
      </c>
    </row>
    <row r="16" spans="1:9" x14ac:dyDescent="0.35">
      <c r="A16" s="7" t="str">
        <f>D92</f>
        <v>[Hovedaktivitet 7]</v>
      </c>
      <c r="B16" s="36" cm="1">
        <f t="array" ref="B16">SUM(H94:H97+H101:H104)</f>
        <v>0</v>
      </c>
      <c r="D16" s="4" t="s">
        <v>32</v>
      </c>
      <c r="E16" s="4"/>
      <c r="F16" s="17" t="s">
        <v>26</v>
      </c>
      <c r="G16" s="4" t="s">
        <v>19</v>
      </c>
      <c r="H16" s="8" t="s">
        <v>2</v>
      </c>
    </row>
    <row r="17" spans="1:8" x14ac:dyDescent="0.35">
      <c r="A17" s="7" t="str">
        <f>D106</f>
        <v>[Hovedaktivitet 8]</v>
      </c>
      <c r="B17" s="36" cm="1">
        <f t="array" ref="B17">SUM(H108:H111+H115:H118)</f>
        <v>0</v>
      </c>
      <c r="D17" s="7" t="s">
        <v>4</v>
      </c>
      <c r="E17" s="7" t="s">
        <v>180</v>
      </c>
      <c r="F17" s="36">
        <f>IFERROR(VLOOKUP(D17,'8.2 Konsulentydelser,Timepriser'!$A$23:$C$26,3),"")</f>
        <v>0</v>
      </c>
      <c r="G17" s="43"/>
      <c r="H17" s="39">
        <f>IFERROR(F17*G17,"")</f>
        <v>0</v>
      </c>
    </row>
    <row r="18" spans="1:8" x14ac:dyDescent="0.35">
      <c r="A18" s="7" t="str">
        <f>D120</f>
        <v>[Hovedaktivitet 9]</v>
      </c>
      <c r="B18" s="36" cm="1">
        <f t="array" ref="B18">SUM(H122:H125+H129:H132)</f>
        <v>0</v>
      </c>
      <c r="D18" s="70" t="s">
        <v>6</v>
      </c>
      <c r="E18" s="7" t="s">
        <v>180</v>
      </c>
      <c r="F18" s="36">
        <f>IFERROR(VLOOKUP(D18,'8.2 Konsulentydelser,Timepriser'!$A$23:$C$26,3),"")</f>
        <v>0</v>
      </c>
      <c r="G18" s="43"/>
      <c r="H18" s="39">
        <f t="shared" ref="H18:H20" si="1">IFERROR(F18*G18,"")</f>
        <v>0</v>
      </c>
    </row>
    <row r="19" spans="1:8" x14ac:dyDescent="0.35">
      <c r="A19" s="7" t="str">
        <f>D134</f>
        <v>[Hovedaktivitet 10]</v>
      </c>
      <c r="B19" s="36" cm="1">
        <f t="array" ref="B19">SUM(H136:H139+H143:H146)</f>
        <v>0</v>
      </c>
      <c r="D19" s="70" t="s">
        <v>8</v>
      </c>
      <c r="E19" s="7" t="s">
        <v>180</v>
      </c>
      <c r="F19" s="36">
        <f>IFERROR(VLOOKUP(D19,'8.2 Konsulentydelser,Timepriser'!$A$23:$C$26,3),"")</f>
        <v>0</v>
      </c>
      <c r="G19" s="43"/>
      <c r="H19" s="39">
        <f t="shared" si="1"/>
        <v>0</v>
      </c>
    </row>
    <row r="20" spans="1:8" x14ac:dyDescent="0.35">
      <c r="A20" s="10"/>
      <c r="B20" s="37"/>
      <c r="D20" s="70" t="s">
        <v>34</v>
      </c>
      <c r="E20" s="7" t="s">
        <v>180</v>
      </c>
      <c r="F20" s="36">
        <f>IFERROR(VLOOKUP(D20,'8.2 Konsulentydelser,Timepriser'!$A$23:$C$26,3),"")</f>
        <v>0</v>
      </c>
      <c r="G20" s="43"/>
      <c r="H20" s="39">
        <f t="shared" si="1"/>
        <v>0</v>
      </c>
    </row>
    <row r="21" spans="1:8" x14ac:dyDescent="0.35">
      <c r="A21" s="18" t="s">
        <v>27</v>
      </c>
      <c r="B21" s="38">
        <f>SUM(B10:B19)</f>
        <v>0</v>
      </c>
    </row>
    <row r="22" spans="1:8" ht="15.5" x14ac:dyDescent="0.35">
      <c r="D22" s="34" t="s">
        <v>10</v>
      </c>
    </row>
    <row r="23" spans="1:8" x14ac:dyDescent="0.35">
      <c r="D23" s="4" t="s">
        <v>32</v>
      </c>
      <c r="E23" s="4"/>
      <c r="F23" s="17" t="s">
        <v>26</v>
      </c>
      <c r="G23" s="4" t="s">
        <v>19</v>
      </c>
      <c r="H23" s="8" t="s">
        <v>2</v>
      </c>
    </row>
    <row r="24" spans="1:8" x14ac:dyDescent="0.35">
      <c r="D24" s="7" t="s">
        <v>4</v>
      </c>
      <c r="E24" s="7" t="s">
        <v>33</v>
      </c>
      <c r="F24" s="36">
        <f>IFERROR(VLOOKUP(D24,'8.2 Konsulentydelser,Timepriser'!$A$15:$C$18,3),"")</f>
        <v>0</v>
      </c>
      <c r="G24" s="43"/>
      <c r="H24" s="39">
        <f>IFERROR(F24*G24,"")</f>
        <v>0</v>
      </c>
    </row>
    <row r="25" spans="1:8" x14ac:dyDescent="0.35">
      <c r="D25" s="70" t="s">
        <v>6</v>
      </c>
      <c r="E25" s="7" t="s">
        <v>33</v>
      </c>
      <c r="F25" s="36">
        <f>IFERROR(VLOOKUP(D25,'8.2 Konsulentydelser,Timepriser'!$A$15:$C$18,3),"")</f>
        <v>0</v>
      </c>
      <c r="G25" s="43"/>
      <c r="H25" s="39">
        <f t="shared" ref="H25:H27" si="2">IFERROR(F25*G25,"")</f>
        <v>0</v>
      </c>
    </row>
    <row r="26" spans="1:8" x14ac:dyDescent="0.35">
      <c r="D26" s="70" t="s">
        <v>8</v>
      </c>
      <c r="E26" s="7" t="s">
        <v>33</v>
      </c>
      <c r="F26" s="36">
        <f>IFERROR(VLOOKUP(D26,'8.2 Konsulentydelser,Timepriser'!$A$15:$C$18,3),"")</f>
        <v>0</v>
      </c>
      <c r="G26" s="43"/>
      <c r="H26" s="39">
        <f t="shared" si="2"/>
        <v>0</v>
      </c>
    </row>
    <row r="27" spans="1:8" ht="13.4" customHeight="1" x14ac:dyDescent="0.35">
      <c r="D27" s="70" t="s">
        <v>34</v>
      </c>
      <c r="E27" s="7" t="s">
        <v>33</v>
      </c>
      <c r="F27" s="36">
        <f>IFERROR(VLOOKUP(D27,'8.2 Konsulentydelser,Timepriser'!$A$15:$C$18,3),"")</f>
        <v>0</v>
      </c>
      <c r="G27" s="43"/>
      <c r="H27" s="39">
        <f t="shared" si="2"/>
        <v>0</v>
      </c>
    </row>
    <row r="29" spans="1:8" ht="15.5" x14ac:dyDescent="0.35">
      <c r="D29" s="34" t="s">
        <v>10</v>
      </c>
    </row>
    <row r="30" spans="1:8" x14ac:dyDescent="0.35">
      <c r="D30" s="4" t="s">
        <v>32</v>
      </c>
      <c r="E30" s="4"/>
      <c r="F30" s="17" t="s">
        <v>26</v>
      </c>
      <c r="G30" s="4" t="s">
        <v>19</v>
      </c>
      <c r="H30" s="8" t="s">
        <v>2</v>
      </c>
    </row>
    <row r="31" spans="1:8" x14ac:dyDescent="0.35">
      <c r="D31" s="7" t="s">
        <v>4</v>
      </c>
      <c r="E31" s="7" t="s">
        <v>180</v>
      </c>
      <c r="F31" s="36">
        <f>IFERROR(VLOOKUP(D31,'8.2 Konsulentydelser,Timepriser'!$A$23:$C$26,3),"")</f>
        <v>0</v>
      </c>
      <c r="G31" s="43"/>
      <c r="H31" s="39">
        <f>IFERROR(F31*G31,"")</f>
        <v>0</v>
      </c>
    </row>
    <row r="32" spans="1:8" x14ac:dyDescent="0.35">
      <c r="D32" s="70" t="s">
        <v>6</v>
      </c>
      <c r="E32" s="7" t="s">
        <v>180</v>
      </c>
      <c r="F32" s="36">
        <f>IFERROR(VLOOKUP(D32,'8.2 Konsulentydelser,Timepriser'!$A$23:$C$26,3),"")</f>
        <v>0</v>
      </c>
      <c r="G32" s="43"/>
      <c r="H32" s="39">
        <f t="shared" ref="H32:H34" si="3">IFERROR(F32*G32,"")</f>
        <v>0</v>
      </c>
    </row>
    <row r="33" spans="4:8" x14ac:dyDescent="0.35">
      <c r="D33" s="70" t="s">
        <v>8</v>
      </c>
      <c r="E33" s="7" t="s">
        <v>180</v>
      </c>
      <c r="F33" s="36">
        <f>IFERROR(VLOOKUP(D33,'8.2 Konsulentydelser,Timepriser'!$A$23:$C$26,3),"")</f>
        <v>0</v>
      </c>
      <c r="G33" s="43"/>
      <c r="H33" s="39">
        <f t="shared" si="3"/>
        <v>0</v>
      </c>
    </row>
    <row r="34" spans="4:8" x14ac:dyDescent="0.35">
      <c r="D34" s="70" t="s">
        <v>34</v>
      </c>
      <c r="E34" s="7" t="s">
        <v>180</v>
      </c>
      <c r="F34" s="36">
        <f>IFERROR(VLOOKUP(D34,'8.2 Konsulentydelser,Timepriser'!$A$23:$C$26,3),"")</f>
        <v>0</v>
      </c>
      <c r="G34" s="43"/>
      <c r="H34" s="39">
        <f t="shared" si="3"/>
        <v>0</v>
      </c>
    </row>
    <row r="36" spans="4:8" ht="15.5" x14ac:dyDescent="0.35">
      <c r="D36" s="34" t="s">
        <v>11</v>
      </c>
    </row>
    <row r="37" spans="4:8" x14ac:dyDescent="0.35">
      <c r="D37" s="4" t="s">
        <v>32</v>
      </c>
      <c r="E37" s="4"/>
      <c r="F37" s="17" t="s">
        <v>26</v>
      </c>
      <c r="G37" s="4" t="s">
        <v>19</v>
      </c>
      <c r="H37" s="8" t="s">
        <v>2</v>
      </c>
    </row>
    <row r="38" spans="4:8" x14ac:dyDescent="0.35">
      <c r="D38" s="7" t="s">
        <v>4</v>
      </c>
      <c r="E38" s="7" t="s">
        <v>33</v>
      </c>
      <c r="F38" s="36">
        <f>IFERROR(VLOOKUP(D38,'8.2 Konsulentydelser,Timepriser'!$A$15:$C$18,3),"")</f>
        <v>0</v>
      </c>
      <c r="G38" s="43"/>
      <c r="H38" s="39">
        <f>IFERROR(F38*G38,"")</f>
        <v>0</v>
      </c>
    </row>
    <row r="39" spans="4:8" x14ac:dyDescent="0.35">
      <c r="D39" s="70" t="s">
        <v>6</v>
      </c>
      <c r="E39" s="7" t="s">
        <v>33</v>
      </c>
      <c r="F39" s="36">
        <f>IFERROR(VLOOKUP(D39,'8.2 Konsulentydelser,Timepriser'!$A$15:$C$18,3),"")</f>
        <v>0</v>
      </c>
      <c r="G39" s="43"/>
      <c r="H39" s="39">
        <f t="shared" ref="H39:H41" si="4">IFERROR(F39*G39,"")</f>
        <v>0</v>
      </c>
    </row>
    <row r="40" spans="4:8" x14ac:dyDescent="0.35">
      <c r="D40" s="70" t="s">
        <v>8</v>
      </c>
      <c r="E40" s="7" t="s">
        <v>33</v>
      </c>
      <c r="F40" s="36">
        <f>IFERROR(VLOOKUP(D40,'8.2 Konsulentydelser,Timepriser'!$A$15:$C$18,3),"")</f>
        <v>0</v>
      </c>
      <c r="G40" s="43"/>
      <c r="H40" s="39">
        <f t="shared" si="4"/>
        <v>0</v>
      </c>
    </row>
    <row r="41" spans="4:8" x14ac:dyDescent="0.35">
      <c r="D41" s="70" t="s">
        <v>34</v>
      </c>
      <c r="E41" s="7" t="s">
        <v>33</v>
      </c>
      <c r="F41" s="36">
        <f>IFERROR(VLOOKUP(D41,'8.2 Konsulentydelser,Timepriser'!$A$15:$C$18,3),"")</f>
        <v>0</v>
      </c>
      <c r="G41" s="43"/>
      <c r="H41" s="39">
        <f t="shared" si="4"/>
        <v>0</v>
      </c>
    </row>
    <row r="43" spans="4:8" ht="15.5" x14ac:dyDescent="0.35">
      <c r="D43" s="34" t="s">
        <v>11</v>
      </c>
    </row>
    <row r="44" spans="4:8" x14ac:dyDescent="0.35">
      <c r="D44" s="4" t="s">
        <v>32</v>
      </c>
      <c r="E44" s="4"/>
      <c r="F44" s="17" t="s">
        <v>26</v>
      </c>
      <c r="G44" s="4" t="s">
        <v>19</v>
      </c>
      <c r="H44" s="8" t="s">
        <v>2</v>
      </c>
    </row>
    <row r="45" spans="4:8" x14ac:dyDescent="0.35">
      <c r="D45" s="7" t="s">
        <v>4</v>
      </c>
      <c r="E45" s="7" t="s">
        <v>180</v>
      </c>
      <c r="F45" s="36">
        <f>IFERROR(VLOOKUP(D45,'8.2 Konsulentydelser,Timepriser'!$A$23:$C$26,3),"")</f>
        <v>0</v>
      </c>
      <c r="G45" s="43"/>
      <c r="H45" s="39">
        <f>IFERROR(F45*G45,"")</f>
        <v>0</v>
      </c>
    </row>
    <row r="46" spans="4:8" x14ac:dyDescent="0.35">
      <c r="D46" s="70" t="s">
        <v>6</v>
      </c>
      <c r="E46" s="7" t="s">
        <v>180</v>
      </c>
      <c r="F46" s="36">
        <f>IFERROR(VLOOKUP(D46,'8.2 Konsulentydelser,Timepriser'!$A$23:$C$26,3),"")</f>
        <v>0</v>
      </c>
      <c r="G46" s="43"/>
      <c r="H46" s="39">
        <f t="shared" ref="H46:H48" si="5">IFERROR(F46*G46,"")</f>
        <v>0</v>
      </c>
    </row>
    <row r="47" spans="4:8" x14ac:dyDescent="0.35">
      <c r="D47" s="70" t="s">
        <v>8</v>
      </c>
      <c r="E47" s="7" t="s">
        <v>180</v>
      </c>
      <c r="F47" s="36">
        <f>IFERROR(VLOOKUP(D47,'8.2 Konsulentydelser,Timepriser'!$A$23:$C$26,3),"")</f>
        <v>0</v>
      </c>
      <c r="G47" s="43"/>
      <c r="H47" s="39">
        <f t="shared" si="5"/>
        <v>0</v>
      </c>
    </row>
    <row r="48" spans="4:8" x14ac:dyDescent="0.35">
      <c r="D48" s="70" t="s">
        <v>34</v>
      </c>
      <c r="E48" s="7" t="s">
        <v>180</v>
      </c>
      <c r="F48" s="36">
        <f>IFERROR(VLOOKUP(D48,'8.2 Konsulentydelser,Timepriser'!$A$23:$C$26,3),"")</f>
        <v>0</v>
      </c>
      <c r="G48" s="43"/>
      <c r="H48" s="39">
        <f t="shared" si="5"/>
        <v>0</v>
      </c>
    </row>
    <row r="50" spans="4:8" ht="15.5" x14ac:dyDescent="0.35">
      <c r="D50" s="34" t="s">
        <v>12</v>
      </c>
    </row>
    <row r="51" spans="4:8" x14ac:dyDescent="0.35">
      <c r="D51" s="4" t="s">
        <v>32</v>
      </c>
      <c r="E51" s="4"/>
      <c r="F51" s="17" t="s">
        <v>26</v>
      </c>
      <c r="G51" s="4" t="s">
        <v>19</v>
      </c>
      <c r="H51" s="8" t="s">
        <v>2</v>
      </c>
    </row>
    <row r="52" spans="4:8" x14ac:dyDescent="0.35">
      <c r="D52" s="7" t="s">
        <v>4</v>
      </c>
      <c r="E52" s="7" t="s">
        <v>33</v>
      </c>
      <c r="F52" s="36">
        <f>IFERROR(VLOOKUP(D52,'8.2 Konsulentydelser,Timepriser'!$A$15:$C$18,3),"")</f>
        <v>0</v>
      </c>
      <c r="G52" s="43"/>
      <c r="H52" s="39">
        <f>IFERROR(F52*G52,"")</f>
        <v>0</v>
      </c>
    </row>
    <row r="53" spans="4:8" x14ac:dyDescent="0.35">
      <c r="D53" s="70" t="s">
        <v>6</v>
      </c>
      <c r="E53" s="7" t="s">
        <v>33</v>
      </c>
      <c r="F53" s="36">
        <f>IFERROR(VLOOKUP(D53,'8.2 Konsulentydelser,Timepriser'!$A$15:$C$18,3),"")</f>
        <v>0</v>
      </c>
      <c r="G53" s="43"/>
      <c r="H53" s="39">
        <f t="shared" ref="H53:H55" si="6">IFERROR(F53*G53,"")</f>
        <v>0</v>
      </c>
    </row>
    <row r="54" spans="4:8" x14ac:dyDescent="0.35">
      <c r="D54" s="70" t="s">
        <v>8</v>
      </c>
      <c r="E54" s="7" t="s">
        <v>33</v>
      </c>
      <c r="F54" s="36">
        <f>IFERROR(VLOOKUP(D54,'8.2 Konsulentydelser,Timepriser'!$A$15:$C$18,3),"")</f>
        <v>0</v>
      </c>
      <c r="G54" s="43"/>
      <c r="H54" s="39">
        <f t="shared" si="6"/>
        <v>0</v>
      </c>
    </row>
    <row r="55" spans="4:8" x14ac:dyDescent="0.35">
      <c r="D55" s="70" t="s">
        <v>34</v>
      </c>
      <c r="E55" s="7" t="s">
        <v>33</v>
      </c>
      <c r="F55" s="36">
        <f>IFERROR(VLOOKUP(D55,'8.2 Konsulentydelser,Timepriser'!$A$15:$C$18,3),"")</f>
        <v>0</v>
      </c>
      <c r="G55" s="43"/>
      <c r="H55" s="39">
        <f t="shared" si="6"/>
        <v>0</v>
      </c>
    </row>
    <row r="57" spans="4:8" ht="15.5" x14ac:dyDescent="0.35">
      <c r="D57" s="34" t="s">
        <v>12</v>
      </c>
    </row>
    <row r="58" spans="4:8" x14ac:dyDescent="0.35">
      <c r="D58" s="4" t="s">
        <v>32</v>
      </c>
      <c r="E58" s="4"/>
      <c r="F58" s="17" t="s">
        <v>26</v>
      </c>
      <c r="G58" s="4" t="s">
        <v>19</v>
      </c>
      <c r="H58" s="8" t="s">
        <v>2</v>
      </c>
    </row>
    <row r="59" spans="4:8" x14ac:dyDescent="0.35">
      <c r="D59" s="7" t="s">
        <v>4</v>
      </c>
      <c r="E59" s="7" t="s">
        <v>180</v>
      </c>
      <c r="F59" s="36">
        <f>IFERROR(VLOOKUP(D59,'8.2 Konsulentydelser,Timepriser'!$A$23:$C$26,3),"")</f>
        <v>0</v>
      </c>
      <c r="G59" s="43"/>
      <c r="H59" s="39">
        <f>IFERROR(F59*G59,"")</f>
        <v>0</v>
      </c>
    </row>
    <row r="60" spans="4:8" x14ac:dyDescent="0.35">
      <c r="D60" s="70" t="s">
        <v>6</v>
      </c>
      <c r="E60" s="7" t="s">
        <v>180</v>
      </c>
      <c r="F60" s="36">
        <f>IFERROR(VLOOKUP(D60,'8.2 Konsulentydelser,Timepriser'!$A$23:$C$26,3),"")</f>
        <v>0</v>
      </c>
      <c r="G60" s="43"/>
      <c r="H60" s="39">
        <f t="shared" ref="H60:H62" si="7">IFERROR(F60*G60,"")</f>
        <v>0</v>
      </c>
    </row>
    <row r="61" spans="4:8" x14ac:dyDescent="0.35">
      <c r="D61" s="70" t="s">
        <v>8</v>
      </c>
      <c r="E61" s="7" t="s">
        <v>180</v>
      </c>
      <c r="F61" s="36">
        <f>IFERROR(VLOOKUP(D61,'8.2 Konsulentydelser,Timepriser'!$A$23:$C$26,3),"")</f>
        <v>0</v>
      </c>
      <c r="G61" s="43"/>
      <c r="H61" s="39">
        <f t="shared" si="7"/>
        <v>0</v>
      </c>
    </row>
    <row r="62" spans="4:8" x14ac:dyDescent="0.35">
      <c r="D62" s="70" t="s">
        <v>34</v>
      </c>
      <c r="E62" s="7" t="s">
        <v>180</v>
      </c>
      <c r="F62" s="36">
        <f>IFERROR(VLOOKUP(D62,'8.2 Konsulentydelser,Timepriser'!$A$23:$C$26,3),"")</f>
        <v>0</v>
      </c>
      <c r="G62" s="43"/>
      <c r="H62" s="39">
        <f t="shared" si="7"/>
        <v>0</v>
      </c>
    </row>
    <row r="64" spans="4:8" ht="15.5" x14ac:dyDescent="0.35">
      <c r="D64" s="34" t="s">
        <v>20</v>
      </c>
    </row>
    <row r="65" spans="4:8" x14ac:dyDescent="0.35">
      <c r="D65" s="4" t="s">
        <v>32</v>
      </c>
      <c r="E65" s="4"/>
      <c r="F65" s="17" t="s">
        <v>26</v>
      </c>
      <c r="G65" s="4" t="s">
        <v>19</v>
      </c>
      <c r="H65" s="8" t="s">
        <v>2</v>
      </c>
    </row>
    <row r="66" spans="4:8" x14ac:dyDescent="0.35">
      <c r="D66" s="7" t="s">
        <v>4</v>
      </c>
      <c r="E66" s="7" t="s">
        <v>33</v>
      </c>
      <c r="F66" s="36">
        <f>IFERROR(VLOOKUP(D66,'8.2 Konsulentydelser,Timepriser'!$A$15:$C$18,3),"")</f>
        <v>0</v>
      </c>
      <c r="G66" s="43"/>
      <c r="H66" s="39">
        <f>IFERROR(F66*G66,"")</f>
        <v>0</v>
      </c>
    </row>
    <row r="67" spans="4:8" x14ac:dyDescent="0.35">
      <c r="D67" s="70" t="s">
        <v>6</v>
      </c>
      <c r="E67" s="7" t="s">
        <v>33</v>
      </c>
      <c r="F67" s="36">
        <f>IFERROR(VLOOKUP(D67,'8.2 Konsulentydelser,Timepriser'!$A$15:$C$18,3),"")</f>
        <v>0</v>
      </c>
      <c r="G67" s="43"/>
      <c r="H67" s="39">
        <f t="shared" ref="H67:H69" si="8">IFERROR(F67*G67,"")</f>
        <v>0</v>
      </c>
    </row>
    <row r="68" spans="4:8" x14ac:dyDescent="0.35">
      <c r="D68" s="70" t="s">
        <v>8</v>
      </c>
      <c r="E68" s="7" t="s">
        <v>33</v>
      </c>
      <c r="F68" s="36">
        <f>IFERROR(VLOOKUP(D68,'8.2 Konsulentydelser,Timepriser'!$A$15:$C$18,3),"")</f>
        <v>0</v>
      </c>
      <c r="G68" s="43"/>
      <c r="H68" s="39">
        <f t="shared" si="8"/>
        <v>0</v>
      </c>
    </row>
    <row r="69" spans="4:8" x14ac:dyDescent="0.35">
      <c r="D69" s="70" t="s">
        <v>34</v>
      </c>
      <c r="E69" s="7" t="s">
        <v>33</v>
      </c>
      <c r="F69" s="36">
        <f>IFERROR(VLOOKUP(D69,'8.2 Konsulentydelser,Timepriser'!$A$15:$C$18,3),"")</f>
        <v>0</v>
      </c>
      <c r="G69" s="43"/>
      <c r="H69" s="39">
        <f t="shared" si="8"/>
        <v>0</v>
      </c>
    </row>
    <row r="71" spans="4:8" ht="15.5" x14ac:dyDescent="0.35">
      <c r="D71" s="34" t="s">
        <v>20</v>
      </c>
    </row>
    <row r="72" spans="4:8" x14ac:dyDescent="0.35">
      <c r="D72" s="4" t="s">
        <v>32</v>
      </c>
      <c r="E72" s="4"/>
      <c r="F72" s="17" t="s">
        <v>26</v>
      </c>
      <c r="G72" s="4" t="s">
        <v>19</v>
      </c>
      <c r="H72" s="8" t="s">
        <v>2</v>
      </c>
    </row>
    <row r="73" spans="4:8" x14ac:dyDescent="0.35">
      <c r="D73" s="7" t="s">
        <v>4</v>
      </c>
      <c r="E73" s="7" t="s">
        <v>180</v>
      </c>
      <c r="F73" s="36">
        <f>IFERROR(VLOOKUP(D73,'8.2 Konsulentydelser,Timepriser'!$A$23:$C$26,3),"")</f>
        <v>0</v>
      </c>
      <c r="G73" s="43"/>
      <c r="H73" s="39">
        <f>IFERROR(F73*G73,"")</f>
        <v>0</v>
      </c>
    </row>
    <row r="74" spans="4:8" x14ac:dyDescent="0.35">
      <c r="D74" s="70" t="s">
        <v>6</v>
      </c>
      <c r="E74" s="7" t="s">
        <v>180</v>
      </c>
      <c r="F74" s="36">
        <f>IFERROR(VLOOKUP(D74,'8.2 Konsulentydelser,Timepriser'!$A$23:$C$26,3),"")</f>
        <v>0</v>
      </c>
      <c r="G74" s="43"/>
      <c r="H74" s="39">
        <f t="shared" ref="H74:H76" si="9">IFERROR(F74*G74,"")</f>
        <v>0</v>
      </c>
    </row>
    <row r="75" spans="4:8" x14ac:dyDescent="0.35">
      <c r="D75" s="70" t="s">
        <v>8</v>
      </c>
      <c r="E75" s="7" t="s">
        <v>180</v>
      </c>
      <c r="F75" s="36">
        <f>IFERROR(VLOOKUP(D75,'8.2 Konsulentydelser,Timepriser'!$A$23:$C$26,3),"")</f>
        <v>0</v>
      </c>
      <c r="G75" s="43"/>
      <c r="H75" s="39">
        <f t="shared" si="9"/>
        <v>0</v>
      </c>
    </row>
    <row r="76" spans="4:8" x14ac:dyDescent="0.35">
      <c r="D76" s="70" t="s">
        <v>34</v>
      </c>
      <c r="E76" s="7" t="s">
        <v>180</v>
      </c>
      <c r="F76" s="36">
        <f>IFERROR(VLOOKUP(D76,'8.2 Konsulentydelser,Timepriser'!$A$23:$C$26,3),"")</f>
        <v>0</v>
      </c>
      <c r="G76" s="43"/>
      <c r="H76" s="39">
        <f t="shared" si="9"/>
        <v>0</v>
      </c>
    </row>
    <row r="78" spans="4:8" ht="15.5" x14ac:dyDescent="0.35">
      <c r="D78" s="34" t="s">
        <v>21</v>
      </c>
    </row>
    <row r="79" spans="4:8" x14ac:dyDescent="0.35">
      <c r="D79" s="4" t="s">
        <v>32</v>
      </c>
      <c r="E79" s="4"/>
      <c r="F79" s="17" t="s">
        <v>26</v>
      </c>
      <c r="G79" s="4" t="s">
        <v>19</v>
      </c>
      <c r="H79" s="8" t="s">
        <v>2</v>
      </c>
    </row>
    <row r="80" spans="4:8" x14ac:dyDescent="0.35">
      <c r="D80" s="7" t="s">
        <v>4</v>
      </c>
      <c r="E80" s="7" t="s">
        <v>33</v>
      </c>
      <c r="F80" s="36">
        <f>IFERROR(VLOOKUP(D80,'8.2 Konsulentydelser,Timepriser'!$A$15:$C$18,3),"")</f>
        <v>0</v>
      </c>
      <c r="G80" s="43"/>
      <c r="H80" s="39">
        <f>IFERROR(F80*G80,"")</f>
        <v>0</v>
      </c>
    </row>
    <row r="81" spans="4:8" x14ac:dyDescent="0.35">
      <c r="D81" s="70" t="s">
        <v>6</v>
      </c>
      <c r="E81" s="7" t="s">
        <v>33</v>
      </c>
      <c r="F81" s="36">
        <f>IFERROR(VLOOKUP(D81,'8.2 Konsulentydelser,Timepriser'!$A$15:$C$18,3),"")</f>
        <v>0</v>
      </c>
      <c r="G81" s="43"/>
      <c r="H81" s="39">
        <f t="shared" ref="H81:H83" si="10">IFERROR(F81*G81,"")</f>
        <v>0</v>
      </c>
    </row>
    <row r="82" spans="4:8" x14ac:dyDescent="0.35">
      <c r="D82" s="70" t="s">
        <v>8</v>
      </c>
      <c r="E82" s="7" t="s">
        <v>33</v>
      </c>
      <c r="F82" s="36">
        <f>IFERROR(VLOOKUP(D82,'8.2 Konsulentydelser,Timepriser'!$A$15:$C$18,3),"")</f>
        <v>0</v>
      </c>
      <c r="G82" s="43"/>
      <c r="H82" s="39">
        <f t="shared" si="10"/>
        <v>0</v>
      </c>
    </row>
    <row r="83" spans="4:8" x14ac:dyDescent="0.35">
      <c r="D83" s="70" t="s">
        <v>34</v>
      </c>
      <c r="E83" s="7" t="s">
        <v>33</v>
      </c>
      <c r="F83" s="36">
        <f>IFERROR(VLOOKUP(D83,'8.2 Konsulentydelser,Timepriser'!$A$15:$C$18,3),"")</f>
        <v>0</v>
      </c>
      <c r="G83" s="43"/>
      <c r="H83" s="39">
        <f t="shared" si="10"/>
        <v>0</v>
      </c>
    </row>
    <row r="85" spans="4:8" ht="15.5" x14ac:dyDescent="0.35">
      <c r="D85" s="34" t="s">
        <v>21</v>
      </c>
    </row>
    <row r="86" spans="4:8" x14ac:dyDescent="0.35">
      <c r="D86" s="4" t="s">
        <v>32</v>
      </c>
      <c r="E86" s="4"/>
      <c r="F86" s="17" t="s">
        <v>26</v>
      </c>
      <c r="G86" s="4" t="s">
        <v>19</v>
      </c>
      <c r="H86" s="8" t="s">
        <v>2</v>
      </c>
    </row>
    <row r="87" spans="4:8" x14ac:dyDescent="0.35">
      <c r="D87" s="7" t="s">
        <v>4</v>
      </c>
      <c r="E87" s="7" t="s">
        <v>180</v>
      </c>
      <c r="F87" s="36">
        <f>IFERROR(VLOOKUP(D87,'8.2 Konsulentydelser,Timepriser'!$A$23:$C$26,3),"")</f>
        <v>0</v>
      </c>
      <c r="G87" s="43"/>
      <c r="H87" s="39">
        <f>IFERROR(F87*G87,"")</f>
        <v>0</v>
      </c>
    </row>
    <row r="88" spans="4:8" x14ac:dyDescent="0.35">
      <c r="D88" s="70" t="s">
        <v>6</v>
      </c>
      <c r="E88" s="7" t="s">
        <v>180</v>
      </c>
      <c r="F88" s="36">
        <f>IFERROR(VLOOKUP(D88,'8.2 Konsulentydelser,Timepriser'!$A$23:$C$26,3),"")</f>
        <v>0</v>
      </c>
      <c r="G88" s="43"/>
      <c r="H88" s="39">
        <f t="shared" ref="H88:H90" si="11">IFERROR(F88*G88,"")</f>
        <v>0</v>
      </c>
    </row>
    <row r="89" spans="4:8" x14ac:dyDescent="0.35">
      <c r="D89" s="70" t="s">
        <v>8</v>
      </c>
      <c r="E89" s="7" t="s">
        <v>180</v>
      </c>
      <c r="F89" s="36">
        <f>IFERROR(VLOOKUP(D89,'8.2 Konsulentydelser,Timepriser'!$A$23:$C$26,3),"")</f>
        <v>0</v>
      </c>
      <c r="G89" s="43"/>
      <c r="H89" s="39">
        <f t="shared" si="11"/>
        <v>0</v>
      </c>
    </row>
    <row r="90" spans="4:8" x14ac:dyDescent="0.35">
      <c r="D90" s="70" t="s">
        <v>34</v>
      </c>
      <c r="E90" s="7" t="s">
        <v>180</v>
      </c>
      <c r="F90" s="36">
        <f>IFERROR(VLOOKUP(D90,'8.2 Konsulentydelser,Timepriser'!$A$23:$C$26,3),"")</f>
        <v>0</v>
      </c>
      <c r="G90" s="43"/>
      <c r="H90" s="39">
        <f t="shared" si="11"/>
        <v>0</v>
      </c>
    </row>
    <row r="92" spans="4:8" ht="15.5" x14ac:dyDescent="0.35">
      <c r="D92" s="34" t="s">
        <v>22</v>
      </c>
    </row>
    <row r="93" spans="4:8" x14ac:dyDescent="0.35">
      <c r="D93" s="4" t="s">
        <v>32</v>
      </c>
      <c r="E93" s="4"/>
      <c r="F93" s="17" t="s">
        <v>26</v>
      </c>
      <c r="G93" s="4" t="s">
        <v>19</v>
      </c>
      <c r="H93" s="8" t="s">
        <v>2</v>
      </c>
    </row>
    <row r="94" spans="4:8" x14ac:dyDescent="0.35">
      <c r="D94" s="7" t="s">
        <v>4</v>
      </c>
      <c r="E94" s="7" t="s">
        <v>33</v>
      </c>
      <c r="F94" s="36">
        <f>IFERROR(VLOOKUP(D94,'8.2 Konsulentydelser,Timepriser'!$A$15:$C$18,3),"")</f>
        <v>0</v>
      </c>
      <c r="G94" s="43"/>
      <c r="H94" s="39">
        <f>IFERROR(F94*G94,"")</f>
        <v>0</v>
      </c>
    </row>
    <row r="95" spans="4:8" x14ac:dyDescent="0.35">
      <c r="D95" s="70" t="s">
        <v>6</v>
      </c>
      <c r="E95" s="7" t="s">
        <v>33</v>
      </c>
      <c r="F95" s="36">
        <f>IFERROR(VLOOKUP(D95,'8.2 Konsulentydelser,Timepriser'!$A$15:$C$18,3),"")</f>
        <v>0</v>
      </c>
      <c r="G95" s="43"/>
      <c r="H95" s="39">
        <f t="shared" ref="H95:H97" si="12">IFERROR(F95*G95,"")</f>
        <v>0</v>
      </c>
    </row>
    <row r="96" spans="4:8" x14ac:dyDescent="0.35">
      <c r="D96" s="70" t="s">
        <v>8</v>
      </c>
      <c r="E96" s="7" t="s">
        <v>33</v>
      </c>
      <c r="F96" s="36">
        <f>IFERROR(VLOOKUP(D96,'8.2 Konsulentydelser,Timepriser'!$A$15:$C$18,3),"")</f>
        <v>0</v>
      </c>
      <c r="G96" s="43"/>
      <c r="H96" s="39">
        <f t="shared" si="12"/>
        <v>0</v>
      </c>
    </row>
    <row r="97" spans="4:8" x14ac:dyDescent="0.35">
      <c r="D97" s="70" t="s">
        <v>34</v>
      </c>
      <c r="E97" s="7" t="s">
        <v>33</v>
      </c>
      <c r="F97" s="36">
        <f>IFERROR(VLOOKUP(D97,'8.2 Konsulentydelser,Timepriser'!$A$15:$C$18,3),"")</f>
        <v>0</v>
      </c>
      <c r="G97" s="43"/>
      <c r="H97" s="39">
        <f t="shared" si="12"/>
        <v>0</v>
      </c>
    </row>
    <row r="99" spans="4:8" ht="15.5" x14ac:dyDescent="0.35">
      <c r="D99" s="34" t="s">
        <v>22</v>
      </c>
    </row>
    <row r="100" spans="4:8" x14ac:dyDescent="0.35">
      <c r="D100" s="4" t="s">
        <v>32</v>
      </c>
      <c r="E100" s="4"/>
      <c r="F100" s="17" t="s">
        <v>26</v>
      </c>
      <c r="G100" s="4" t="s">
        <v>19</v>
      </c>
      <c r="H100" s="8" t="s">
        <v>2</v>
      </c>
    </row>
    <row r="101" spans="4:8" x14ac:dyDescent="0.35">
      <c r="D101" s="7" t="s">
        <v>4</v>
      </c>
      <c r="E101" s="7" t="s">
        <v>180</v>
      </c>
      <c r="F101" s="36">
        <f>IFERROR(VLOOKUP(D101,'8.2 Konsulentydelser,Timepriser'!$A$23:$C$26,3),"")</f>
        <v>0</v>
      </c>
      <c r="G101" s="43"/>
      <c r="H101" s="39">
        <f>IFERROR(F101*G101,"")</f>
        <v>0</v>
      </c>
    </row>
    <row r="102" spans="4:8" x14ac:dyDescent="0.35">
      <c r="D102" s="70" t="s">
        <v>6</v>
      </c>
      <c r="E102" s="7" t="s">
        <v>180</v>
      </c>
      <c r="F102" s="36">
        <f>IFERROR(VLOOKUP(D102,'8.2 Konsulentydelser,Timepriser'!$A$23:$C$26,3),"")</f>
        <v>0</v>
      </c>
      <c r="G102" s="43"/>
      <c r="H102" s="39">
        <f t="shared" ref="H102:H104" si="13">IFERROR(F102*G102,"")</f>
        <v>0</v>
      </c>
    </row>
    <row r="103" spans="4:8" x14ac:dyDescent="0.35">
      <c r="D103" s="70" t="s">
        <v>8</v>
      </c>
      <c r="E103" s="7" t="s">
        <v>180</v>
      </c>
      <c r="F103" s="36">
        <f>IFERROR(VLOOKUP(D103,'8.2 Konsulentydelser,Timepriser'!$A$23:$C$26,3),"")</f>
        <v>0</v>
      </c>
      <c r="G103" s="43"/>
      <c r="H103" s="39">
        <f t="shared" si="13"/>
        <v>0</v>
      </c>
    </row>
    <row r="104" spans="4:8" x14ac:dyDescent="0.35">
      <c r="D104" s="70" t="s">
        <v>34</v>
      </c>
      <c r="E104" s="7" t="s">
        <v>180</v>
      </c>
      <c r="F104" s="36">
        <f>IFERROR(VLOOKUP(D104,'8.2 Konsulentydelser,Timepriser'!$A$23:$C$26,3),"")</f>
        <v>0</v>
      </c>
      <c r="G104" s="43"/>
      <c r="H104" s="39">
        <f t="shared" si="13"/>
        <v>0</v>
      </c>
    </row>
    <row r="106" spans="4:8" ht="15.5" x14ac:dyDescent="0.35">
      <c r="D106" s="34" t="s">
        <v>23</v>
      </c>
    </row>
    <row r="107" spans="4:8" x14ac:dyDescent="0.35">
      <c r="D107" s="4" t="s">
        <v>32</v>
      </c>
      <c r="E107" s="4"/>
      <c r="F107" s="17" t="s">
        <v>26</v>
      </c>
      <c r="G107" s="4" t="s">
        <v>19</v>
      </c>
      <c r="H107" s="8" t="s">
        <v>2</v>
      </c>
    </row>
    <row r="108" spans="4:8" x14ac:dyDescent="0.35">
      <c r="D108" s="7" t="s">
        <v>4</v>
      </c>
      <c r="E108" s="7" t="s">
        <v>33</v>
      </c>
      <c r="F108" s="36">
        <f>IFERROR(VLOOKUP(D108,'8.2 Konsulentydelser,Timepriser'!$A$15:$C$18,3),"")</f>
        <v>0</v>
      </c>
      <c r="G108" s="43"/>
      <c r="H108" s="39">
        <f>IFERROR(F108*G108,"")</f>
        <v>0</v>
      </c>
    </row>
    <row r="109" spans="4:8" x14ac:dyDescent="0.35">
      <c r="D109" s="70" t="s">
        <v>6</v>
      </c>
      <c r="E109" s="7" t="s">
        <v>33</v>
      </c>
      <c r="F109" s="36">
        <f>IFERROR(VLOOKUP(D109,'8.2 Konsulentydelser,Timepriser'!$A$15:$C$18,3),"")</f>
        <v>0</v>
      </c>
      <c r="G109" s="43"/>
      <c r="H109" s="39">
        <f t="shared" ref="H109:H111" si="14">IFERROR(F109*G109,"")</f>
        <v>0</v>
      </c>
    </row>
    <row r="110" spans="4:8" x14ac:dyDescent="0.35">
      <c r="D110" s="70" t="s">
        <v>8</v>
      </c>
      <c r="E110" s="7" t="s">
        <v>33</v>
      </c>
      <c r="F110" s="36">
        <f>IFERROR(VLOOKUP(D110,'8.2 Konsulentydelser,Timepriser'!$A$15:$C$18,3),"")</f>
        <v>0</v>
      </c>
      <c r="G110" s="43"/>
      <c r="H110" s="39">
        <f t="shared" si="14"/>
        <v>0</v>
      </c>
    </row>
    <row r="111" spans="4:8" x14ac:dyDescent="0.35">
      <c r="D111" s="70" t="s">
        <v>34</v>
      </c>
      <c r="E111" s="7" t="s">
        <v>33</v>
      </c>
      <c r="F111" s="36">
        <f>IFERROR(VLOOKUP(D111,'8.2 Konsulentydelser,Timepriser'!$A$15:$C$18,3),"")</f>
        <v>0</v>
      </c>
      <c r="G111" s="43"/>
      <c r="H111" s="39">
        <f t="shared" si="14"/>
        <v>0</v>
      </c>
    </row>
    <row r="113" spans="1:8" ht="15.5" x14ac:dyDescent="0.35">
      <c r="D113" s="34" t="s">
        <v>23</v>
      </c>
    </row>
    <row r="114" spans="1:8" x14ac:dyDescent="0.35">
      <c r="D114" s="4" t="s">
        <v>32</v>
      </c>
      <c r="E114" s="4"/>
      <c r="F114" s="17" t="s">
        <v>26</v>
      </c>
      <c r="G114" s="4" t="s">
        <v>19</v>
      </c>
      <c r="H114" s="8" t="s">
        <v>2</v>
      </c>
    </row>
    <row r="115" spans="1:8" x14ac:dyDescent="0.35">
      <c r="D115" s="7" t="s">
        <v>4</v>
      </c>
      <c r="E115" s="7" t="s">
        <v>180</v>
      </c>
      <c r="F115" s="36">
        <f>IFERROR(VLOOKUP(D115,'8.2 Konsulentydelser,Timepriser'!$A$23:$C$26,3),"")</f>
        <v>0</v>
      </c>
      <c r="G115" s="43"/>
      <c r="H115" s="39">
        <f>IFERROR(F115*G115,"")</f>
        <v>0</v>
      </c>
    </row>
    <row r="116" spans="1:8" x14ac:dyDescent="0.35">
      <c r="D116" s="70" t="s">
        <v>6</v>
      </c>
      <c r="E116" s="7" t="s">
        <v>180</v>
      </c>
      <c r="F116" s="36">
        <f>IFERROR(VLOOKUP(D116,'8.2 Konsulentydelser,Timepriser'!$A$23:$C$26,3),"")</f>
        <v>0</v>
      </c>
      <c r="G116" s="43"/>
      <c r="H116" s="39">
        <f t="shared" ref="H116:H118" si="15">IFERROR(F116*G116,"")</f>
        <v>0</v>
      </c>
    </row>
    <row r="117" spans="1:8" x14ac:dyDescent="0.35">
      <c r="A117" s="7" t="s">
        <v>0</v>
      </c>
      <c r="D117" s="70" t="s">
        <v>8</v>
      </c>
      <c r="E117" s="7" t="s">
        <v>180</v>
      </c>
      <c r="F117" s="36">
        <f>IFERROR(VLOOKUP(D117,'8.2 Konsulentydelser,Timepriser'!$A$23:$C$26,3),"")</f>
        <v>0</v>
      </c>
      <c r="G117" s="43"/>
      <c r="H117" s="39">
        <f t="shared" si="15"/>
        <v>0</v>
      </c>
    </row>
    <row r="118" spans="1:8" s="1" customFormat="1" x14ac:dyDescent="0.35">
      <c r="D118" s="70" t="s">
        <v>34</v>
      </c>
      <c r="E118" s="7" t="s">
        <v>180</v>
      </c>
      <c r="F118" s="36">
        <f>IFERROR(VLOOKUP(D118,'8.2 Konsulentydelser,Timepriser'!$A$23:$C$26,3),"")</f>
        <v>0</v>
      </c>
      <c r="G118" s="43"/>
      <c r="H118" s="39">
        <f t="shared" si="15"/>
        <v>0</v>
      </c>
    </row>
    <row r="120" spans="1:8" ht="15.5" x14ac:dyDescent="0.35">
      <c r="D120" s="34" t="s">
        <v>24</v>
      </c>
    </row>
    <row r="121" spans="1:8" x14ac:dyDescent="0.35">
      <c r="D121" s="4" t="s">
        <v>32</v>
      </c>
      <c r="E121" s="4"/>
      <c r="F121" s="17" t="s">
        <v>26</v>
      </c>
      <c r="G121" s="4" t="s">
        <v>19</v>
      </c>
      <c r="H121" s="8" t="s">
        <v>2</v>
      </c>
    </row>
    <row r="122" spans="1:8" x14ac:dyDescent="0.35">
      <c r="D122" s="7" t="s">
        <v>4</v>
      </c>
      <c r="E122" s="7" t="s">
        <v>33</v>
      </c>
      <c r="F122" s="36">
        <f>IFERROR(VLOOKUP(D122,'8.2 Konsulentydelser,Timepriser'!$A$15:$C$18,3),"")</f>
        <v>0</v>
      </c>
      <c r="G122" s="43"/>
      <c r="H122" s="39">
        <f>IFERROR(F122*G122,"")</f>
        <v>0</v>
      </c>
    </row>
    <row r="123" spans="1:8" x14ac:dyDescent="0.35">
      <c r="D123" s="70" t="s">
        <v>6</v>
      </c>
      <c r="E123" s="7" t="s">
        <v>33</v>
      </c>
      <c r="F123" s="36">
        <f>IFERROR(VLOOKUP(D123,'8.2 Konsulentydelser,Timepriser'!$A$15:$C$18,3),"")</f>
        <v>0</v>
      </c>
      <c r="G123" s="43"/>
      <c r="H123" s="39">
        <f t="shared" ref="H123:H125" si="16">IFERROR(F123*G123,"")</f>
        <v>0</v>
      </c>
    </row>
    <row r="124" spans="1:8" x14ac:dyDescent="0.35">
      <c r="D124" s="70" t="s">
        <v>8</v>
      </c>
      <c r="E124" s="7" t="s">
        <v>33</v>
      </c>
      <c r="F124" s="36">
        <f>IFERROR(VLOOKUP(D124,'8.2 Konsulentydelser,Timepriser'!$A$15:$C$18,3),"")</f>
        <v>0</v>
      </c>
      <c r="G124" s="43"/>
      <c r="H124" s="39">
        <f t="shared" si="16"/>
        <v>0</v>
      </c>
    </row>
    <row r="125" spans="1:8" x14ac:dyDescent="0.35">
      <c r="D125" s="70" t="s">
        <v>34</v>
      </c>
      <c r="E125" s="7" t="s">
        <v>33</v>
      </c>
      <c r="F125" s="36">
        <f>IFERROR(VLOOKUP(D125,'8.2 Konsulentydelser,Timepriser'!$A$15:$C$18,3),"")</f>
        <v>0</v>
      </c>
      <c r="G125" s="43"/>
      <c r="H125" s="39">
        <f t="shared" si="16"/>
        <v>0</v>
      </c>
    </row>
    <row r="127" spans="1:8" ht="15.5" x14ac:dyDescent="0.35">
      <c r="D127" s="34" t="s">
        <v>24</v>
      </c>
    </row>
    <row r="128" spans="1:8" x14ac:dyDescent="0.35">
      <c r="D128" s="4" t="s">
        <v>32</v>
      </c>
      <c r="E128" s="4"/>
      <c r="F128" s="17" t="s">
        <v>26</v>
      </c>
      <c r="G128" s="4" t="s">
        <v>19</v>
      </c>
      <c r="H128" s="8" t="s">
        <v>2</v>
      </c>
    </row>
    <row r="129" spans="4:8" x14ac:dyDescent="0.35">
      <c r="D129" s="7" t="s">
        <v>4</v>
      </c>
      <c r="E129" s="7" t="s">
        <v>180</v>
      </c>
      <c r="F129" s="36">
        <f>IFERROR(VLOOKUP(D129,'8.2 Konsulentydelser,Timepriser'!$A$23:$C$26,3),"")</f>
        <v>0</v>
      </c>
      <c r="G129" s="43"/>
      <c r="H129" s="39">
        <f>IFERROR(F129*G129,"")</f>
        <v>0</v>
      </c>
    </row>
    <row r="130" spans="4:8" x14ac:dyDescent="0.35">
      <c r="D130" s="70" t="s">
        <v>6</v>
      </c>
      <c r="E130" s="7" t="s">
        <v>180</v>
      </c>
      <c r="F130" s="36">
        <f>IFERROR(VLOOKUP(D130,'8.2 Konsulentydelser,Timepriser'!$A$23:$C$26,3),"")</f>
        <v>0</v>
      </c>
      <c r="G130" s="43"/>
      <c r="H130" s="39">
        <f t="shared" ref="H130:H132" si="17">IFERROR(F130*G130,"")</f>
        <v>0</v>
      </c>
    </row>
    <row r="131" spans="4:8" x14ac:dyDescent="0.35">
      <c r="D131" s="70" t="s">
        <v>8</v>
      </c>
      <c r="E131" s="7" t="s">
        <v>180</v>
      </c>
      <c r="F131" s="36">
        <f>IFERROR(VLOOKUP(D131,'8.2 Konsulentydelser,Timepriser'!$A$23:$C$26,3),"")</f>
        <v>0</v>
      </c>
      <c r="G131" s="43"/>
      <c r="H131" s="39">
        <f t="shared" si="17"/>
        <v>0</v>
      </c>
    </row>
    <row r="132" spans="4:8" x14ac:dyDescent="0.35">
      <c r="D132" s="70" t="s">
        <v>34</v>
      </c>
      <c r="E132" s="7" t="s">
        <v>180</v>
      </c>
      <c r="F132" s="36">
        <f>IFERROR(VLOOKUP(D132,'8.2 Konsulentydelser,Timepriser'!$A$23:$C$26,3),"")</f>
        <v>0</v>
      </c>
      <c r="G132" s="43"/>
      <c r="H132" s="39">
        <f t="shared" si="17"/>
        <v>0</v>
      </c>
    </row>
    <row r="134" spans="4:8" ht="15.5" x14ac:dyDescent="0.35">
      <c r="D134" s="34" t="s">
        <v>25</v>
      </c>
    </row>
    <row r="135" spans="4:8" x14ac:dyDescent="0.35">
      <c r="D135" s="4" t="s">
        <v>32</v>
      </c>
      <c r="E135" s="4"/>
      <c r="F135" s="17" t="s">
        <v>26</v>
      </c>
      <c r="G135" s="4" t="s">
        <v>19</v>
      </c>
      <c r="H135" s="8" t="s">
        <v>2</v>
      </c>
    </row>
    <row r="136" spans="4:8" x14ac:dyDescent="0.35">
      <c r="D136" s="7" t="s">
        <v>4</v>
      </c>
      <c r="E136" s="7" t="s">
        <v>33</v>
      </c>
      <c r="F136" s="36">
        <f>IFERROR(VLOOKUP(D136,'8.2 Konsulentydelser,Timepriser'!$A$15:$C$18,3),"")</f>
        <v>0</v>
      </c>
      <c r="G136" s="43"/>
      <c r="H136" s="39">
        <f>IFERROR(F136*G136,"")</f>
        <v>0</v>
      </c>
    </row>
    <row r="137" spans="4:8" x14ac:dyDescent="0.35">
      <c r="D137" s="70" t="s">
        <v>6</v>
      </c>
      <c r="E137" s="7" t="s">
        <v>33</v>
      </c>
      <c r="F137" s="36">
        <f>IFERROR(VLOOKUP(D137,'8.2 Konsulentydelser,Timepriser'!$A$15:$C$18,3),"")</f>
        <v>0</v>
      </c>
      <c r="G137" s="43"/>
      <c r="H137" s="39">
        <f t="shared" ref="H137:H139" si="18">IFERROR(F137*G137,"")</f>
        <v>0</v>
      </c>
    </row>
    <row r="138" spans="4:8" x14ac:dyDescent="0.35">
      <c r="D138" s="70" t="s">
        <v>8</v>
      </c>
      <c r="E138" s="7" t="s">
        <v>33</v>
      </c>
      <c r="F138" s="36">
        <f>IFERROR(VLOOKUP(D138,'8.2 Konsulentydelser,Timepriser'!$A$15:$C$18,3),"")</f>
        <v>0</v>
      </c>
      <c r="G138" s="43"/>
      <c r="H138" s="39">
        <f t="shared" si="18"/>
        <v>0</v>
      </c>
    </row>
    <row r="139" spans="4:8" x14ac:dyDescent="0.35">
      <c r="D139" s="70" t="s">
        <v>34</v>
      </c>
      <c r="E139" s="7" t="s">
        <v>33</v>
      </c>
      <c r="F139" s="36">
        <f>IFERROR(VLOOKUP(D139,'8.2 Konsulentydelser,Timepriser'!$A$15:$C$18,3),"")</f>
        <v>0</v>
      </c>
      <c r="G139" s="43"/>
      <c r="H139" s="39">
        <f t="shared" si="18"/>
        <v>0</v>
      </c>
    </row>
    <row r="141" spans="4:8" ht="15.5" x14ac:dyDescent="0.35">
      <c r="D141" s="34" t="s">
        <v>25</v>
      </c>
    </row>
    <row r="142" spans="4:8" x14ac:dyDescent="0.35">
      <c r="D142" s="4" t="s">
        <v>32</v>
      </c>
      <c r="E142" s="4"/>
      <c r="F142" s="17" t="s">
        <v>26</v>
      </c>
      <c r="G142" s="4" t="s">
        <v>19</v>
      </c>
      <c r="H142" s="8" t="s">
        <v>2</v>
      </c>
    </row>
    <row r="143" spans="4:8" x14ac:dyDescent="0.35">
      <c r="D143" s="7" t="s">
        <v>4</v>
      </c>
      <c r="E143" s="7" t="s">
        <v>180</v>
      </c>
      <c r="F143" s="36">
        <f>IFERROR(VLOOKUP(D143,'8.2 Konsulentydelser,Timepriser'!$A$23:$C$26,3),"")</f>
        <v>0</v>
      </c>
      <c r="G143" s="43"/>
      <c r="H143" s="39">
        <f>IFERROR(F143*G143,"")</f>
        <v>0</v>
      </c>
    </row>
    <row r="144" spans="4:8" x14ac:dyDescent="0.35">
      <c r="D144" s="70" t="s">
        <v>6</v>
      </c>
      <c r="E144" s="7" t="s">
        <v>180</v>
      </c>
      <c r="F144" s="36">
        <f>IFERROR(VLOOKUP(D144,'8.2 Konsulentydelser,Timepriser'!$A$23:$C$26,3),"")</f>
        <v>0</v>
      </c>
      <c r="G144" s="43"/>
      <c r="H144" s="39">
        <f t="shared" ref="H144:H146" si="19">IFERROR(F144*G144,"")</f>
        <v>0</v>
      </c>
    </row>
    <row r="145" spans="4:8" x14ac:dyDescent="0.35">
      <c r="D145" s="70" t="s">
        <v>8</v>
      </c>
      <c r="E145" s="7" t="s">
        <v>180</v>
      </c>
      <c r="F145" s="36">
        <f>IFERROR(VLOOKUP(D145,'8.2 Konsulentydelser,Timepriser'!$A$23:$C$26,3),"")</f>
        <v>0</v>
      </c>
      <c r="G145" s="43"/>
      <c r="H145" s="39">
        <f t="shared" si="19"/>
        <v>0</v>
      </c>
    </row>
    <row r="146" spans="4:8" x14ac:dyDescent="0.35">
      <c r="D146" s="70" t="s">
        <v>34</v>
      </c>
      <c r="E146" s="7" t="s">
        <v>180</v>
      </c>
      <c r="F146" s="36">
        <f>IFERROR(VLOOKUP(D146,'8.2 Konsulentydelser,Timepriser'!$A$23:$C$26,3),"")</f>
        <v>0</v>
      </c>
      <c r="G146" s="43"/>
      <c r="H146" s="39">
        <f t="shared" si="19"/>
        <v>0</v>
      </c>
    </row>
  </sheetData>
  <protectedRanges>
    <protectedRange sqref="D8 G10:G13 D15 G17:G20 D22 G24:G27 D29 G31:G34 D35:D36 G38:G41 D43 G45:G48 D49:D50 G52:G55 D57 G59:G62 D64 G66:G69 D71 G73:G76 D77:D78 G80:G83 D85 G87:G90 D92 G94:G97 D99 G101:G104 D106 G108:G111 D113 G115:G118 D120 G122:G125 D127 G129:G132 D134 G136:G139 D141 G143:G146" name="Indsæt"/>
  </protectedRanges>
  <mergeCells count="1">
    <mergeCell ref="D2:H6"/>
  </mergeCells>
  <pageMargins left="0.70866141732283472" right="0.70866141732283472" top="0.39370078740157483" bottom="0.74803149606299213" header="0.31496062992125984" footer="0.31496062992125984"/>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5">
    <tabColor rgb="FF00B050"/>
  </sheetPr>
  <dimension ref="A2:N28"/>
  <sheetViews>
    <sheetView showGridLines="0" workbookViewId="0">
      <selection activeCell="E20" activeCellId="1" sqref="E11:F14 E20:F23"/>
    </sheetView>
  </sheetViews>
  <sheetFormatPr defaultColWidth="9.1796875" defaultRowHeight="14.5" x14ac:dyDescent="0.35"/>
  <cols>
    <col min="1" max="1" width="66.54296875" customWidth="1"/>
    <col min="2" max="2" width="15" customWidth="1"/>
    <col min="3" max="3" width="4.1796875" customWidth="1"/>
    <col min="4" max="4" width="11.54296875" customWidth="1"/>
    <col min="5" max="13" width="11.453125" customWidth="1"/>
  </cols>
  <sheetData>
    <row r="2" spans="1:14" ht="15" customHeight="1" x14ac:dyDescent="0.35">
      <c r="E2" s="99" t="s">
        <v>127</v>
      </c>
      <c r="F2" s="99"/>
      <c r="G2" s="99"/>
      <c r="H2" s="99"/>
      <c r="I2" s="99"/>
      <c r="J2" s="99"/>
      <c r="K2" s="99"/>
      <c r="L2" s="99"/>
      <c r="M2" s="99"/>
      <c r="N2" s="99"/>
    </row>
    <row r="3" spans="1:14" x14ac:dyDescent="0.35">
      <c r="E3" s="99"/>
      <c r="F3" s="99"/>
      <c r="G3" s="99"/>
      <c r="H3" s="99"/>
      <c r="I3" s="99"/>
      <c r="J3" s="99"/>
      <c r="K3" s="99"/>
      <c r="L3" s="99"/>
      <c r="M3" s="99"/>
      <c r="N3" s="99"/>
    </row>
    <row r="4" spans="1:14" x14ac:dyDescent="0.35">
      <c r="E4" s="99"/>
      <c r="F4" s="99"/>
      <c r="G4" s="99"/>
      <c r="H4" s="99"/>
      <c r="I4" s="99"/>
      <c r="J4" s="99"/>
      <c r="K4" s="99"/>
      <c r="L4" s="99"/>
      <c r="M4" s="99"/>
      <c r="N4" s="99"/>
    </row>
    <row r="5" spans="1:14" x14ac:dyDescent="0.35">
      <c r="E5" s="99"/>
      <c r="F5" s="99"/>
      <c r="G5" s="99"/>
      <c r="H5" s="99"/>
      <c r="I5" s="99"/>
      <c r="J5" s="99"/>
      <c r="K5" s="99"/>
      <c r="L5" s="99"/>
      <c r="M5" s="99"/>
      <c r="N5" s="99"/>
    </row>
    <row r="6" spans="1:14" ht="18.5" x14ac:dyDescent="0.45">
      <c r="A6" s="2" t="s">
        <v>143</v>
      </c>
      <c r="E6" s="99"/>
      <c r="F6" s="99"/>
      <c r="G6" s="99"/>
      <c r="H6" s="99"/>
      <c r="I6" s="99"/>
      <c r="J6" s="99"/>
      <c r="K6" s="99"/>
      <c r="L6" s="99"/>
      <c r="M6" s="99"/>
      <c r="N6" s="99"/>
    </row>
    <row r="7" spans="1:14" x14ac:dyDescent="0.35">
      <c r="E7" s="99"/>
      <c r="F7" s="99"/>
      <c r="G7" s="99"/>
      <c r="H7" s="99"/>
      <c r="I7" s="99"/>
      <c r="J7" s="99"/>
      <c r="K7" s="99"/>
      <c r="L7" s="99"/>
      <c r="M7" s="99"/>
      <c r="N7" s="99"/>
    </row>
    <row r="8" spans="1:14" ht="22.5" customHeight="1" x14ac:dyDescent="0.35">
      <c r="A8" s="3" t="s">
        <v>144</v>
      </c>
    </row>
    <row r="9" spans="1:14" x14ac:dyDescent="0.35">
      <c r="D9" s="7"/>
      <c r="E9" s="101" t="s">
        <v>35</v>
      </c>
      <c r="F9" s="101"/>
      <c r="G9" s="101"/>
      <c r="H9" s="101"/>
      <c r="I9" s="101"/>
      <c r="J9" s="101"/>
      <c r="K9" s="101"/>
      <c r="L9" s="101"/>
      <c r="M9" s="101"/>
      <c r="N9" s="101"/>
    </row>
    <row r="10" spans="1:14" x14ac:dyDescent="0.35">
      <c r="A10" s="4" t="s">
        <v>32</v>
      </c>
      <c r="B10" s="17" t="s">
        <v>36</v>
      </c>
      <c r="D10" s="13" t="s">
        <v>60</v>
      </c>
      <c r="E10" s="40">
        <v>1</v>
      </c>
      <c r="F10" s="41">
        <v>2</v>
      </c>
      <c r="G10" s="41">
        <v>3</v>
      </c>
      <c r="H10" s="41">
        <v>4</v>
      </c>
      <c r="I10" s="41">
        <v>5</v>
      </c>
      <c r="J10" s="41">
        <v>6</v>
      </c>
      <c r="K10" s="41">
        <v>7</v>
      </c>
      <c r="L10" s="41">
        <v>8</v>
      </c>
      <c r="M10" s="41">
        <v>9</v>
      </c>
      <c r="N10" s="41">
        <v>10</v>
      </c>
    </row>
    <row r="11" spans="1:14" x14ac:dyDescent="0.35">
      <c r="A11" s="7" t="s">
        <v>4</v>
      </c>
      <c r="B11" s="36">
        <f>IFERROR(VLOOKUP(A11,'8.2 Konsulentydelser,Timepriser'!$A$15:'8.2 Konsulentydelser,Timepriser'!$C$18,3),"")</f>
        <v>0</v>
      </c>
      <c r="D11" s="13" t="s">
        <v>29</v>
      </c>
      <c r="E11" s="81">
        <v>500</v>
      </c>
      <c r="F11" s="81">
        <v>500</v>
      </c>
      <c r="G11" s="81"/>
      <c r="H11" s="81"/>
      <c r="I11" s="81"/>
      <c r="J11" s="81"/>
      <c r="K11" s="81"/>
      <c r="L11" s="81"/>
      <c r="M11" s="81"/>
      <c r="N11" s="81"/>
    </row>
    <row r="12" spans="1:14" x14ac:dyDescent="0.35">
      <c r="A12" s="7" t="s">
        <v>6</v>
      </c>
      <c r="B12" s="36">
        <f>IFERROR(VLOOKUP(A12,'8.2 Konsulentydelser,Timepriser'!$A$15:'8.2 Konsulentydelser,Timepriser'!$C$18,3),"")</f>
        <v>0</v>
      </c>
      <c r="D12" s="13" t="s">
        <v>29</v>
      </c>
      <c r="E12" s="81">
        <v>2000</v>
      </c>
      <c r="F12" s="81">
        <v>3000</v>
      </c>
      <c r="G12" s="81"/>
      <c r="H12" s="81"/>
      <c r="I12" s="81"/>
      <c r="J12" s="81"/>
      <c r="K12" s="81"/>
      <c r="L12" s="81"/>
      <c r="M12" s="81"/>
      <c r="N12" s="81"/>
    </row>
    <row r="13" spans="1:14" x14ac:dyDescent="0.35">
      <c r="A13" s="7" t="s">
        <v>8</v>
      </c>
      <c r="B13" s="36">
        <f>IFERROR(VLOOKUP(A13,'8.2 Konsulentydelser,Timepriser'!$A$15:'8.2 Konsulentydelser,Timepriser'!$C$18,3),"")</f>
        <v>0</v>
      </c>
      <c r="D13" s="13" t="s">
        <v>29</v>
      </c>
      <c r="E13" s="81">
        <v>3000</v>
      </c>
      <c r="F13" s="81">
        <v>4000</v>
      </c>
      <c r="G13" s="81"/>
      <c r="H13" s="81"/>
      <c r="I13" s="81"/>
      <c r="J13" s="81"/>
      <c r="K13" s="81"/>
      <c r="L13" s="81"/>
      <c r="M13" s="81"/>
      <c r="N13" s="81"/>
    </row>
    <row r="14" spans="1:14" x14ac:dyDescent="0.35">
      <c r="A14" s="7" t="s">
        <v>34</v>
      </c>
      <c r="B14" s="36">
        <f>IFERROR(VLOOKUP(A14,'8.2 Konsulentydelser,Timepriser'!$A$15:'8.2 Konsulentydelser,Timepriser'!$C$18,3),"")</f>
        <v>0</v>
      </c>
      <c r="D14" s="13" t="s">
        <v>29</v>
      </c>
      <c r="E14" s="81">
        <v>1000</v>
      </c>
      <c r="F14" s="81">
        <v>3000</v>
      </c>
      <c r="G14" s="81"/>
      <c r="H14" s="81"/>
      <c r="I14" s="81"/>
      <c r="J14" s="81"/>
      <c r="K14" s="81"/>
      <c r="L14" s="81"/>
      <c r="M14" s="81"/>
      <c r="N14" s="81"/>
    </row>
    <row r="15" spans="1:14" x14ac:dyDescent="0.35">
      <c r="D15" s="13" t="s">
        <v>14</v>
      </c>
      <c r="E15" s="81">
        <f t="shared" ref="E15:M15" si="0">SUMPRODUCT($B$11:$B$14,E11:E14)</f>
        <v>0</v>
      </c>
      <c r="F15" s="81">
        <f t="shared" si="0"/>
        <v>0</v>
      </c>
      <c r="G15" s="81">
        <f t="shared" si="0"/>
        <v>0</v>
      </c>
      <c r="H15" s="81">
        <f t="shared" si="0"/>
        <v>0</v>
      </c>
      <c r="I15" s="81">
        <f t="shared" si="0"/>
        <v>0</v>
      </c>
      <c r="J15" s="81">
        <f t="shared" si="0"/>
        <v>0</v>
      </c>
      <c r="K15" s="81">
        <f t="shared" si="0"/>
        <v>0</v>
      </c>
      <c r="L15" s="81">
        <f t="shared" si="0"/>
        <v>0</v>
      </c>
      <c r="M15" s="81">
        <f t="shared" si="0"/>
        <v>0</v>
      </c>
      <c r="N15" s="81">
        <f t="shared" ref="N15" si="1">SUMPRODUCT($B$11:$B$14,N11:N14)</f>
        <v>0</v>
      </c>
    </row>
    <row r="16" spans="1:14" x14ac:dyDescent="0.35">
      <c r="D16" s="15"/>
      <c r="E16" s="87"/>
      <c r="F16" s="87"/>
      <c r="G16" s="87"/>
      <c r="H16" s="87"/>
      <c r="I16" s="87"/>
      <c r="J16" s="87"/>
      <c r="K16" s="87"/>
      <c r="L16" s="87"/>
      <c r="M16" s="87"/>
    </row>
    <row r="17" spans="1:14" ht="15.5" x14ac:dyDescent="0.35">
      <c r="A17" s="3" t="s">
        <v>145</v>
      </c>
      <c r="D17" s="7"/>
      <c r="E17" s="88"/>
      <c r="F17" s="88"/>
      <c r="G17" s="88"/>
      <c r="H17" s="88"/>
      <c r="I17" s="88"/>
      <c r="J17" s="88"/>
      <c r="K17" s="88"/>
      <c r="L17" s="88"/>
      <c r="M17" s="88"/>
    </row>
    <row r="18" spans="1:14" x14ac:dyDescent="0.35">
      <c r="D18" s="7"/>
      <c r="E18" s="108"/>
      <c r="F18" s="108"/>
      <c r="G18" s="108"/>
      <c r="H18" s="108"/>
      <c r="I18" s="108"/>
      <c r="J18" s="108"/>
      <c r="K18" s="108"/>
      <c r="L18" s="108"/>
      <c r="M18" s="108"/>
    </row>
    <row r="19" spans="1:14" x14ac:dyDescent="0.35">
      <c r="A19" s="4" t="s">
        <v>32</v>
      </c>
      <c r="B19" s="17" t="s">
        <v>36</v>
      </c>
      <c r="D19" s="13" t="s">
        <v>60</v>
      </c>
      <c r="E19" s="40">
        <v>1</v>
      </c>
      <c r="F19" s="41">
        <v>2</v>
      </c>
      <c r="G19" s="41">
        <v>3</v>
      </c>
      <c r="H19" s="41">
        <v>4</v>
      </c>
      <c r="I19" s="41">
        <v>5</v>
      </c>
      <c r="J19" s="41">
        <v>6</v>
      </c>
      <c r="K19" s="41">
        <v>7</v>
      </c>
      <c r="L19" s="41">
        <v>8</v>
      </c>
      <c r="M19" s="41">
        <v>9</v>
      </c>
      <c r="N19" s="41">
        <v>10</v>
      </c>
    </row>
    <row r="20" spans="1:14" x14ac:dyDescent="0.35">
      <c r="A20" s="7" t="s">
        <v>4</v>
      </c>
      <c r="B20" s="36">
        <f>IFERROR(VLOOKUP(A20,'8.2 Konsulentydelser,Timepriser'!$A$23:'8.2 Konsulentydelser,Timepriser'!$C$26,3),"")</f>
        <v>0</v>
      </c>
      <c r="D20" s="13" t="s">
        <v>29</v>
      </c>
      <c r="E20" s="82">
        <v>500</v>
      </c>
      <c r="F20" s="83">
        <v>500</v>
      </c>
      <c r="G20" s="83"/>
      <c r="H20" s="81"/>
      <c r="I20" s="81"/>
      <c r="J20" s="81"/>
      <c r="K20" s="81"/>
      <c r="L20" s="81"/>
      <c r="M20" s="81"/>
      <c r="N20" s="81"/>
    </row>
    <row r="21" spans="1:14" x14ac:dyDescent="0.35">
      <c r="A21" s="7" t="s">
        <v>6</v>
      </c>
      <c r="B21" s="36">
        <f>IFERROR(VLOOKUP(A21,'8.2 Konsulentydelser,Timepriser'!$A$23:'8.2 Konsulentydelser,Timepriser'!$C$26,3),"")</f>
        <v>0</v>
      </c>
      <c r="D21" s="13" t="s">
        <v>29</v>
      </c>
      <c r="E21" s="81">
        <v>1000</v>
      </c>
      <c r="F21" s="84">
        <v>2000</v>
      </c>
      <c r="G21" s="84"/>
      <c r="H21" s="81"/>
      <c r="I21" s="81"/>
      <c r="J21" s="81"/>
      <c r="K21" s="81"/>
      <c r="L21" s="81"/>
      <c r="M21" s="81"/>
      <c r="N21" s="81"/>
    </row>
    <row r="22" spans="1:14" x14ac:dyDescent="0.35">
      <c r="A22" s="7" t="s">
        <v>8</v>
      </c>
      <c r="B22" s="36">
        <f>IFERROR(VLOOKUP(A22,'8.2 Konsulentydelser,Timepriser'!$A$23:'8.2 Konsulentydelser,Timepriser'!$C$26,3),"")</f>
        <v>0</v>
      </c>
      <c r="D22" s="13" t="s">
        <v>29</v>
      </c>
      <c r="E22" s="81">
        <v>1000</v>
      </c>
      <c r="F22" s="84">
        <v>2000</v>
      </c>
      <c r="G22" s="84"/>
      <c r="H22" s="81"/>
      <c r="I22" s="81"/>
      <c r="J22" s="81"/>
      <c r="K22" s="81"/>
      <c r="L22" s="81"/>
      <c r="M22" s="81"/>
      <c r="N22" s="81"/>
    </row>
    <row r="23" spans="1:14" x14ac:dyDescent="0.35">
      <c r="A23" s="7" t="s">
        <v>34</v>
      </c>
      <c r="B23" s="36">
        <f>IFERROR(VLOOKUP(A23,'8.2 Konsulentydelser,Timepriser'!$A$23:'8.2 Konsulentydelser,Timepriser'!$C$26,3),"")</f>
        <v>0</v>
      </c>
      <c r="D23" s="13" t="s">
        <v>29</v>
      </c>
      <c r="E23" s="81">
        <v>500</v>
      </c>
      <c r="F23" s="81">
        <v>1000</v>
      </c>
      <c r="G23" s="81"/>
      <c r="H23" s="81"/>
      <c r="I23" s="81"/>
      <c r="J23" s="81"/>
      <c r="K23" s="81"/>
      <c r="L23" s="81"/>
      <c r="M23" s="81"/>
      <c r="N23" s="81"/>
    </row>
    <row r="24" spans="1:14" x14ac:dyDescent="0.35">
      <c r="D24" s="13" t="s">
        <v>14</v>
      </c>
      <c r="E24" s="81">
        <f>SUMPRODUCT($B$20:$B$23,E20:E23)</f>
        <v>0</v>
      </c>
      <c r="F24" s="81">
        <f t="shared" ref="F24:N24" si="2">SUMPRODUCT($B$20:$B$23,F20:F23)</f>
        <v>0</v>
      </c>
      <c r="G24" s="81">
        <f t="shared" si="2"/>
        <v>0</v>
      </c>
      <c r="H24" s="81">
        <f t="shared" si="2"/>
        <v>0</v>
      </c>
      <c r="I24" s="81">
        <f t="shared" si="2"/>
        <v>0</v>
      </c>
      <c r="J24" s="81">
        <f t="shared" si="2"/>
        <v>0</v>
      </c>
      <c r="K24" s="81">
        <f t="shared" si="2"/>
        <v>0</v>
      </c>
      <c r="L24" s="81">
        <f t="shared" si="2"/>
        <v>0</v>
      </c>
      <c r="M24" s="81">
        <f t="shared" si="2"/>
        <v>0</v>
      </c>
      <c r="N24" s="81">
        <f t="shared" si="2"/>
        <v>0</v>
      </c>
    </row>
    <row r="25" spans="1:14" x14ac:dyDescent="0.35">
      <c r="D25" s="15"/>
      <c r="E25" s="90"/>
      <c r="F25" s="90"/>
      <c r="G25" s="90"/>
      <c r="H25" s="90"/>
      <c r="I25" s="90"/>
      <c r="J25" s="90"/>
      <c r="K25" s="90"/>
      <c r="L25" s="90"/>
      <c r="M25" s="90"/>
    </row>
    <row r="26" spans="1:14" ht="15.5" x14ac:dyDescent="0.35">
      <c r="A26" s="3" t="s">
        <v>146</v>
      </c>
      <c r="D26" s="7"/>
      <c r="E26" s="85"/>
      <c r="F26" s="85"/>
      <c r="G26" s="85"/>
      <c r="H26" s="85"/>
      <c r="I26" s="85"/>
      <c r="J26" s="85"/>
      <c r="K26" s="85"/>
      <c r="L26" s="85"/>
      <c r="M26" s="85"/>
    </row>
    <row r="27" spans="1:14" x14ac:dyDescent="0.35">
      <c r="D27" s="42" t="s">
        <v>14</v>
      </c>
      <c r="E27" s="86">
        <f>E15+E24</f>
        <v>0</v>
      </c>
      <c r="F27" s="86">
        <f t="shared" ref="F27:N27" si="3">F15+F24</f>
        <v>0</v>
      </c>
      <c r="G27" s="86">
        <f t="shared" si="3"/>
        <v>0</v>
      </c>
      <c r="H27" s="86">
        <f t="shared" si="3"/>
        <v>0</v>
      </c>
      <c r="I27" s="86">
        <f t="shared" si="3"/>
        <v>0</v>
      </c>
      <c r="J27" s="86">
        <f t="shared" si="3"/>
        <v>0</v>
      </c>
      <c r="K27" s="86">
        <f t="shared" si="3"/>
        <v>0</v>
      </c>
      <c r="L27" s="86">
        <f t="shared" si="3"/>
        <v>0</v>
      </c>
      <c r="M27" s="86">
        <f t="shared" si="3"/>
        <v>0</v>
      </c>
      <c r="N27" s="86">
        <f t="shared" si="3"/>
        <v>0</v>
      </c>
    </row>
    <row r="28" spans="1:14" x14ac:dyDescent="0.35">
      <c r="D28" s="7"/>
      <c r="E28" s="7"/>
      <c r="F28" s="7"/>
      <c r="G28" s="7"/>
      <c r="H28" s="7"/>
      <c r="I28" s="7"/>
      <c r="J28" s="7"/>
      <c r="K28" s="7"/>
      <c r="L28" s="7"/>
      <c r="M28" s="7"/>
    </row>
  </sheetData>
  <mergeCells count="3">
    <mergeCell ref="E18:M18"/>
    <mergeCell ref="E9:N9"/>
    <mergeCell ref="E2:N7"/>
  </mergeCells>
  <pageMargins left="0.7" right="0.7" top="0.75" bottom="0.75" header="0.3" footer="0.3"/>
  <pageSetup paperSize="9" orientation="portrait" r:id="rId1"/>
  <ignoredErrors>
    <ignoredError sqref="G15:M15 F15"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Ark11">
    <tabColor rgb="FF002060"/>
  </sheetPr>
  <dimension ref="A2:N57"/>
  <sheetViews>
    <sheetView showGridLines="0" topLeftCell="A20" zoomScaleNormal="100" workbookViewId="0">
      <selection activeCell="B11" sqref="B10:B22"/>
    </sheetView>
  </sheetViews>
  <sheetFormatPr defaultColWidth="9.1796875" defaultRowHeight="14.5" x14ac:dyDescent="0.35"/>
  <cols>
    <col min="1" max="1" width="99.54296875" style="22" customWidth="1"/>
    <col min="2" max="2" width="18.54296875" style="22" customWidth="1"/>
    <col min="3" max="3" width="5.453125" style="22" customWidth="1"/>
    <col min="4" max="4" width="9.1796875" style="22"/>
    <col min="5" max="13" width="11.453125" style="22" customWidth="1"/>
    <col min="14" max="14" width="11.453125" customWidth="1"/>
  </cols>
  <sheetData>
    <row r="2" spans="1:14" ht="15" customHeight="1" x14ac:dyDescent="0.35">
      <c r="E2" s="100" t="s">
        <v>129</v>
      </c>
      <c r="F2" s="100"/>
      <c r="G2" s="100"/>
      <c r="H2" s="100"/>
      <c r="I2" s="100"/>
      <c r="J2" s="100"/>
      <c r="K2" s="100"/>
      <c r="L2" s="100"/>
      <c r="M2" s="100"/>
      <c r="N2" s="100"/>
    </row>
    <row r="3" spans="1:14" x14ac:dyDescent="0.35">
      <c r="E3" s="100"/>
      <c r="F3" s="100"/>
      <c r="G3" s="100"/>
      <c r="H3" s="100"/>
      <c r="I3" s="100"/>
      <c r="J3" s="100"/>
      <c r="K3" s="100"/>
      <c r="L3" s="100"/>
      <c r="M3" s="100"/>
      <c r="N3" s="100"/>
    </row>
    <row r="4" spans="1:14" x14ac:dyDescent="0.35">
      <c r="E4" s="100"/>
      <c r="F4" s="100"/>
      <c r="G4" s="100"/>
      <c r="H4" s="100"/>
      <c r="I4" s="100"/>
      <c r="J4" s="100"/>
      <c r="K4" s="100"/>
      <c r="L4" s="100"/>
      <c r="M4" s="100"/>
      <c r="N4" s="100"/>
    </row>
    <row r="5" spans="1:14" x14ac:dyDescent="0.35">
      <c r="E5" s="100"/>
      <c r="F5" s="100"/>
      <c r="G5" s="100"/>
      <c r="H5" s="100"/>
      <c r="I5" s="100"/>
      <c r="J5" s="100"/>
      <c r="K5" s="100"/>
      <c r="L5" s="100"/>
      <c r="M5" s="100"/>
      <c r="N5" s="100"/>
    </row>
    <row r="6" spans="1:14" ht="18.5" x14ac:dyDescent="0.35">
      <c r="A6" s="21" t="s">
        <v>147</v>
      </c>
      <c r="E6" s="100"/>
      <c r="F6" s="100"/>
      <c r="G6" s="100"/>
      <c r="H6" s="100"/>
      <c r="I6" s="100"/>
      <c r="J6" s="100"/>
      <c r="K6" s="100"/>
      <c r="L6" s="100"/>
      <c r="M6" s="100"/>
      <c r="N6" s="100"/>
    </row>
    <row r="7" spans="1:14" ht="18.5" x14ac:dyDescent="0.35">
      <c r="A7" s="21"/>
    </row>
    <row r="8" spans="1:14" ht="15.5" x14ac:dyDescent="0.35">
      <c r="A8" s="23" t="s">
        <v>149</v>
      </c>
      <c r="E8" s="106" t="s">
        <v>68</v>
      </c>
      <c r="F8" s="106"/>
      <c r="G8" s="106"/>
      <c r="H8" s="106"/>
      <c r="I8" s="106"/>
      <c r="J8" s="106"/>
      <c r="K8" s="106"/>
      <c r="L8" s="106"/>
      <c r="M8" s="106"/>
      <c r="N8" s="106"/>
    </row>
    <row r="9" spans="1:14" x14ac:dyDescent="0.35">
      <c r="A9" s="24" t="s">
        <v>1</v>
      </c>
      <c r="B9" s="25" t="s">
        <v>69</v>
      </c>
      <c r="C9" s="32"/>
      <c r="D9" s="13" t="s">
        <v>60</v>
      </c>
      <c r="E9" s="65">
        <v>1</v>
      </c>
      <c r="F9" s="66">
        <v>2</v>
      </c>
      <c r="G9" s="66">
        <v>3</v>
      </c>
      <c r="H9" s="66">
        <v>4</v>
      </c>
      <c r="I9" s="66">
        <v>5</v>
      </c>
      <c r="J9" s="66">
        <v>6</v>
      </c>
      <c r="K9" s="66">
        <v>7</v>
      </c>
      <c r="L9" s="66">
        <v>8</v>
      </c>
      <c r="M9" s="66">
        <v>9</v>
      </c>
      <c r="N9" s="66">
        <v>10</v>
      </c>
    </row>
    <row r="10" spans="1:14" ht="15" thickBot="1" x14ac:dyDescent="0.4">
      <c r="A10" s="16" t="s">
        <v>70</v>
      </c>
      <c r="B10" s="92"/>
      <c r="C10" s="32"/>
      <c r="D10" s="42" t="s">
        <v>13</v>
      </c>
      <c r="E10" s="93">
        <v>0</v>
      </c>
      <c r="F10" s="67">
        <v>1</v>
      </c>
      <c r="G10" s="67">
        <v>1</v>
      </c>
      <c r="H10" s="67">
        <v>1</v>
      </c>
      <c r="I10" s="67">
        <v>1</v>
      </c>
      <c r="J10" s="67">
        <v>1</v>
      </c>
      <c r="K10" s="67">
        <v>1</v>
      </c>
      <c r="L10" s="67">
        <v>1</v>
      </c>
      <c r="M10" s="67">
        <v>1</v>
      </c>
      <c r="N10" s="67">
        <v>1</v>
      </c>
    </row>
    <row r="11" spans="1:14" ht="15" thickBot="1" x14ac:dyDescent="0.4">
      <c r="A11" s="16" t="s">
        <v>71</v>
      </c>
      <c r="B11" s="92"/>
      <c r="C11" s="32"/>
      <c r="D11" s="42" t="s">
        <v>13</v>
      </c>
      <c r="E11" s="93">
        <v>0</v>
      </c>
      <c r="F11" s="67">
        <v>1</v>
      </c>
      <c r="G11" s="67">
        <v>1</v>
      </c>
      <c r="H11" s="67">
        <v>1</v>
      </c>
      <c r="I11" s="67">
        <v>1</v>
      </c>
      <c r="J11" s="67">
        <v>1</v>
      </c>
      <c r="K11" s="67">
        <v>1</v>
      </c>
      <c r="L11" s="67">
        <v>1</v>
      </c>
      <c r="M11" s="67">
        <v>1</v>
      </c>
      <c r="N11" s="67">
        <v>1</v>
      </c>
    </row>
    <row r="12" spans="1:14" ht="15" thickBot="1" x14ac:dyDescent="0.4">
      <c r="A12" s="16" t="s">
        <v>72</v>
      </c>
      <c r="B12" s="92"/>
      <c r="C12" s="32"/>
      <c r="D12" s="42" t="s">
        <v>13</v>
      </c>
      <c r="E12" s="93">
        <v>0</v>
      </c>
      <c r="F12" s="67">
        <v>1</v>
      </c>
      <c r="G12" s="67">
        <v>1</v>
      </c>
      <c r="H12" s="67">
        <v>1</v>
      </c>
      <c r="I12" s="67">
        <v>1</v>
      </c>
      <c r="J12" s="67">
        <v>1</v>
      </c>
      <c r="K12" s="67">
        <v>1</v>
      </c>
      <c r="L12" s="67">
        <v>1</v>
      </c>
      <c r="M12" s="67">
        <v>1</v>
      </c>
      <c r="N12" s="67">
        <v>1</v>
      </c>
    </row>
    <row r="13" spans="1:14" ht="15" thickBot="1" x14ac:dyDescent="0.4">
      <c r="A13" s="16" t="s">
        <v>73</v>
      </c>
      <c r="B13" s="92"/>
      <c r="C13" s="32"/>
      <c r="D13" s="42" t="s">
        <v>13</v>
      </c>
      <c r="E13" s="93">
        <v>1</v>
      </c>
      <c r="F13" s="67">
        <v>1</v>
      </c>
      <c r="G13" s="67">
        <v>1</v>
      </c>
      <c r="H13" s="67">
        <v>1</v>
      </c>
      <c r="I13" s="67">
        <v>1</v>
      </c>
      <c r="J13" s="67">
        <v>1</v>
      </c>
      <c r="K13" s="67">
        <v>1</v>
      </c>
      <c r="L13" s="67">
        <v>1</v>
      </c>
      <c r="M13" s="67">
        <v>1</v>
      </c>
      <c r="N13" s="67">
        <v>1</v>
      </c>
    </row>
    <row r="14" spans="1:14" ht="15" thickBot="1" x14ac:dyDescent="0.4">
      <c r="A14" s="16" t="s">
        <v>74</v>
      </c>
      <c r="B14" s="92"/>
      <c r="C14" s="32"/>
      <c r="D14" s="42" t="s">
        <v>13</v>
      </c>
      <c r="E14" s="93">
        <v>0</v>
      </c>
      <c r="F14" s="67">
        <v>1</v>
      </c>
      <c r="G14" s="67">
        <v>1</v>
      </c>
      <c r="H14" s="67">
        <v>1</v>
      </c>
      <c r="I14" s="67">
        <v>1</v>
      </c>
      <c r="J14" s="67">
        <v>1</v>
      </c>
      <c r="K14" s="67">
        <v>1</v>
      </c>
      <c r="L14" s="67">
        <v>1</v>
      </c>
      <c r="M14" s="67">
        <v>1</v>
      </c>
      <c r="N14" s="67">
        <v>1</v>
      </c>
    </row>
    <row r="15" spans="1:14" ht="15" thickBot="1" x14ac:dyDescent="0.4">
      <c r="A15" s="16" t="s">
        <v>75</v>
      </c>
      <c r="B15" s="92"/>
      <c r="C15" s="32"/>
      <c r="D15" s="42" t="s">
        <v>13</v>
      </c>
      <c r="E15" s="93">
        <v>0</v>
      </c>
      <c r="F15" s="67">
        <v>1</v>
      </c>
      <c r="G15" s="67">
        <v>1</v>
      </c>
      <c r="H15" s="67">
        <v>1</v>
      </c>
      <c r="I15" s="67">
        <v>1</v>
      </c>
      <c r="J15" s="67">
        <v>1</v>
      </c>
      <c r="K15" s="67">
        <v>1</v>
      </c>
      <c r="L15" s="67">
        <v>1</v>
      </c>
      <c r="M15" s="67">
        <v>1</v>
      </c>
      <c r="N15" s="67">
        <v>1</v>
      </c>
    </row>
    <row r="16" spans="1:14" ht="15" thickBot="1" x14ac:dyDescent="0.4">
      <c r="A16" s="16" t="s">
        <v>76</v>
      </c>
      <c r="B16" s="92"/>
      <c r="C16" s="32"/>
      <c r="D16" s="42" t="s">
        <v>13</v>
      </c>
      <c r="E16" s="93">
        <v>0</v>
      </c>
      <c r="F16" s="67">
        <v>1</v>
      </c>
      <c r="G16" s="67">
        <v>1</v>
      </c>
      <c r="H16" s="67">
        <v>1</v>
      </c>
      <c r="I16" s="67">
        <v>1</v>
      </c>
      <c r="J16" s="67">
        <v>1</v>
      </c>
      <c r="K16" s="67">
        <v>1</v>
      </c>
      <c r="L16" s="67">
        <v>1</v>
      </c>
      <c r="M16" s="67">
        <v>1</v>
      </c>
      <c r="N16" s="67">
        <v>1</v>
      </c>
    </row>
    <row r="17" spans="1:14" ht="15" thickBot="1" x14ac:dyDescent="0.4">
      <c r="A17" s="16" t="s">
        <v>77</v>
      </c>
      <c r="B17" s="92"/>
      <c r="C17" s="32"/>
      <c r="D17" s="42" t="s">
        <v>13</v>
      </c>
      <c r="E17" s="93">
        <v>0</v>
      </c>
      <c r="F17" s="67">
        <v>1</v>
      </c>
      <c r="G17" s="67">
        <v>1</v>
      </c>
      <c r="H17" s="67">
        <v>1</v>
      </c>
      <c r="I17" s="67">
        <v>1</v>
      </c>
      <c r="J17" s="67">
        <v>1</v>
      </c>
      <c r="K17" s="67">
        <v>1</v>
      </c>
      <c r="L17" s="67">
        <v>1</v>
      </c>
      <c r="M17" s="67">
        <v>1</v>
      </c>
      <c r="N17" s="67">
        <v>1</v>
      </c>
    </row>
    <row r="18" spans="1:14" ht="15" thickBot="1" x14ac:dyDescent="0.4">
      <c r="A18" s="16" t="s">
        <v>78</v>
      </c>
      <c r="B18" s="92"/>
      <c r="C18" s="32"/>
      <c r="D18" s="42" t="s">
        <v>13</v>
      </c>
      <c r="E18" s="93">
        <v>0</v>
      </c>
      <c r="F18" s="67">
        <v>1</v>
      </c>
      <c r="G18" s="67">
        <v>1</v>
      </c>
      <c r="H18" s="67">
        <v>1</v>
      </c>
      <c r="I18" s="67">
        <v>1</v>
      </c>
      <c r="J18" s="67">
        <v>1</v>
      </c>
      <c r="K18" s="67">
        <v>1</v>
      </c>
      <c r="L18" s="67">
        <v>1</v>
      </c>
      <c r="M18" s="67">
        <v>1</v>
      </c>
      <c r="N18" s="67">
        <v>1</v>
      </c>
    </row>
    <row r="19" spans="1:14" ht="15" thickBot="1" x14ac:dyDescent="0.4">
      <c r="A19" s="16" t="s">
        <v>79</v>
      </c>
      <c r="B19" s="92"/>
      <c r="C19" s="32"/>
      <c r="D19" s="42" t="s">
        <v>13</v>
      </c>
      <c r="E19" s="93">
        <v>0</v>
      </c>
      <c r="F19" s="67">
        <v>1</v>
      </c>
      <c r="G19" s="67">
        <v>1</v>
      </c>
      <c r="H19" s="67">
        <v>1</v>
      </c>
      <c r="I19" s="67">
        <v>1</v>
      </c>
      <c r="J19" s="67">
        <v>1</v>
      </c>
      <c r="K19" s="67">
        <v>1</v>
      </c>
      <c r="L19" s="67">
        <v>1</v>
      </c>
      <c r="M19" s="67">
        <v>1</v>
      </c>
      <c r="N19" s="67">
        <v>1</v>
      </c>
    </row>
    <row r="20" spans="1:14" ht="15" thickBot="1" x14ac:dyDescent="0.4">
      <c r="A20" s="16" t="s">
        <v>80</v>
      </c>
      <c r="B20" s="92"/>
      <c r="C20" s="32"/>
      <c r="D20" s="42" t="s">
        <v>13</v>
      </c>
      <c r="E20" s="93">
        <v>15</v>
      </c>
      <c r="F20" s="67">
        <v>15</v>
      </c>
      <c r="G20" s="67">
        <v>15</v>
      </c>
      <c r="H20" s="67">
        <v>15</v>
      </c>
      <c r="I20" s="67">
        <v>15</v>
      </c>
      <c r="J20" s="67">
        <v>15</v>
      </c>
      <c r="K20" s="67">
        <v>15</v>
      </c>
      <c r="L20" s="67">
        <v>15</v>
      </c>
      <c r="M20" s="67">
        <v>15</v>
      </c>
      <c r="N20" s="67">
        <v>15</v>
      </c>
    </row>
    <row r="21" spans="1:14" ht="15" thickBot="1" x14ac:dyDescent="0.4">
      <c r="A21" s="16" t="s">
        <v>81</v>
      </c>
      <c r="B21" s="92"/>
      <c r="C21" s="32"/>
      <c r="D21" s="42" t="s">
        <v>13</v>
      </c>
      <c r="E21" s="93">
        <v>7</v>
      </c>
      <c r="F21" s="67">
        <v>7</v>
      </c>
      <c r="G21" s="67">
        <v>7</v>
      </c>
      <c r="H21" s="67">
        <v>7</v>
      </c>
      <c r="I21" s="67">
        <v>7</v>
      </c>
      <c r="J21" s="67">
        <v>7</v>
      </c>
      <c r="K21" s="67">
        <v>7</v>
      </c>
      <c r="L21" s="67">
        <v>7</v>
      </c>
      <c r="M21" s="67">
        <v>7</v>
      </c>
      <c r="N21" s="67">
        <v>7</v>
      </c>
    </row>
    <row r="22" spans="1:14" ht="15" thickBot="1" x14ac:dyDescent="0.4">
      <c r="A22" s="16" t="s">
        <v>82</v>
      </c>
      <c r="B22" s="92"/>
      <c r="C22" s="32"/>
      <c r="D22" s="42" t="s">
        <v>13</v>
      </c>
      <c r="E22" s="93">
        <v>0</v>
      </c>
      <c r="F22" s="67">
        <v>1</v>
      </c>
      <c r="G22" s="67">
        <v>1</v>
      </c>
      <c r="H22" s="67">
        <v>1</v>
      </c>
      <c r="I22" s="67">
        <v>1</v>
      </c>
      <c r="J22" s="67">
        <v>1</v>
      </c>
      <c r="K22" s="67">
        <v>1</v>
      </c>
      <c r="L22" s="67">
        <v>1</v>
      </c>
      <c r="M22" s="67">
        <v>1</v>
      </c>
      <c r="N22" s="67">
        <v>1</v>
      </c>
    </row>
    <row r="23" spans="1:14" ht="15" thickBot="1" x14ac:dyDescent="0.4">
      <c r="A23" s="16" t="s">
        <v>83</v>
      </c>
      <c r="B23" s="92"/>
      <c r="C23" s="32"/>
      <c r="D23" s="42" t="s">
        <v>13</v>
      </c>
      <c r="E23" s="93">
        <v>0</v>
      </c>
      <c r="F23" s="67">
        <v>1</v>
      </c>
      <c r="G23" s="67">
        <v>1</v>
      </c>
      <c r="H23" s="67">
        <v>1</v>
      </c>
      <c r="I23" s="67">
        <v>1</v>
      </c>
      <c r="J23" s="67">
        <v>1</v>
      </c>
      <c r="K23" s="67">
        <v>1</v>
      </c>
      <c r="L23" s="67">
        <v>1</v>
      </c>
      <c r="M23" s="67">
        <v>1</v>
      </c>
      <c r="N23" s="67">
        <v>1</v>
      </c>
    </row>
    <row r="24" spans="1:14" ht="15" thickBot="1" x14ac:dyDescent="0.4">
      <c r="A24" s="16" t="s">
        <v>84</v>
      </c>
      <c r="B24" s="92"/>
      <c r="C24" s="32"/>
      <c r="D24" s="42" t="s">
        <v>13</v>
      </c>
      <c r="E24" s="93">
        <v>0</v>
      </c>
      <c r="F24" s="67">
        <v>1</v>
      </c>
      <c r="G24" s="67">
        <v>1</v>
      </c>
      <c r="H24" s="67">
        <v>1</v>
      </c>
      <c r="I24" s="67">
        <v>1</v>
      </c>
      <c r="J24" s="67">
        <v>1</v>
      </c>
      <c r="K24" s="67">
        <v>1</v>
      </c>
      <c r="L24" s="67">
        <v>1</v>
      </c>
      <c r="M24" s="67">
        <v>1</v>
      </c>
      <c r="N24" s="67">
        <v>1</v>
      </c>
    </row>
    <row r="25" spans="1:14" ht="15" thickBot="1" x14ac:dyDescent="0.4">
      <c r="A25" s="16" t="s">
        <v>85</v>
      </c>
      <c r="B25" s="92"/>
      <c r="C25" s="32"/>
      <c r="D25" s="42" t="s">
        <v>13</v>
      </c>
      <c r="E25" s="93">
        <v>4</v>
      </c>
      <c r="F25" s="67">
        <v>4</v>
      </c>
      <c r="G25" s="67">
        <v>4</v>
      </c>
      <c r="H25" s="67">
        <v>4</v>
      </c>
      <c r="I25" s="67">
        <v>4</v>
      </c>
      <c r="J25" s="67">
        <v>4</v>
      </c>
      <c r="K25" s="67">
        <v>4</v>
      </c>
      <c r="L25" s="67">
        <v>4</v>
      </c>
      <c r="M25" s="67">
        <v>4</v>
      </c>
      <c r="N25" s="67">
        <v>4</v>
      </c>
    </row>
    <row r="26" spans="1:14" ht="15" thickBot="1" x14ac:dyDescent="0.4">
      <c r="A26" s="16" t="s">
        <v>86</v>
      </c>
      <c r="B26" s="92"/>
      <c r="C26" s="32"/>
      <c r="D26" s="42" t="s">
        <v>13</v>
      </c>
      <c r="E26" s="93">
        <v>0</v>
      </c>
      <c r="F26" s="67">
        <v>1</v>
      </c>
      <c r="G26" s="67">
        <v>1</v>
      </c>
      <c r="H26" s="67">
        <v>1</v>
      </c>
      <c r="I26" s="67">
        <v>1</v>
      </c>
      <c r="J26" s="67">
        <v>1</v>
      </c>
      <c r="K26" s="67">
        <v>1</v>
      </c>
      <c r="L26" s="67">
        <v>1</v>
      </c>
      <c r="M26" s="67">
        <v>1</v>
      </c>
      <c r="N26" s="67">
        <v>1</v>
      </c>
    </row>
    <row r="27" spans="1:14" ht="15" thickBot="1" x14ac:dyDescent="0.4">
      <c r="A27" s="16" t="s">
        <v>87</v>
      </c>
      <c r="B27" s="92"/>
      <c r="C27" s="32"/>
      <c r="D27" s="42" t="s">
        <v>13</v>
      </c>
      <c r="E27" s="93">
        <v>0</v>
      </c>
      <c r="F27" s="67">
        <v>1</v>
      </c>
      <c r="G27" s="67">
        <v>1</v>
      </c>
      <c r="H27" s="67">
        <v>1</v>
      </c>
      <c r="I27" s="67">
        <v>1</v>
      </c>
      <c r="J27" s="67">
        <v>1</v>
      </c>
      <c r="K27" s="67">
        <v>1</v>
      </c>
      <c r="L27" s="67">
        <v>1</v>
      </c>
      <c r="M27" s="67">
        <v>1</v>
      </c>
      <c r="N27" s="67">
        <v>1</v>
      </c>
    </row>
    <row r="28" spans="1:14" ht="15" thickBot="1" x14ac:dyDescent="0.4">
      <c r="A28" s="16" t="s">
        <v>88</v>
      </c>
      <c r="B28" s="92"/>
      <c r="C28" s="32"/>
      <c r="D28" s="42" t="s">
        <v>13</v>
      </c>
      <c r="E28" s="93">
        <v>0</v>
      </c>
      <c r="F28" s="67">
        <v>1</v>
      </c>
      <c r="G28" s="67">
        <v>1</v>
      </c>
      <c r="H28" s="67">
        <v>1</v>
      </c>
      <c r="I28" s="67">
        <v>1</v>
      </c>
      <c r="J28" s="67">
        <v>1</v>
      </c>
      <c r="K28" s="67">
        <v>1</v>
      </c>
      <c r="L28" s="67">
        <v>1</v>
      </c>
      <c r="M28" s="67">
        <v>1</v>
      </c>
      <c r="N28" s="67">
        <v>1</v>
      </c>
    </row>
    <row r="29" spans="1:14" ht="15" thickBot="1" x14ac:dyDescent="0.4">
      <c r="A29" s="16" t="s">
        <v>89</v>
      </c>
      <c r="B29" s="92"/>
      <c r="C29" s="32"/>
      <c r="D29" s="42" t="s">
        <v>13</v>
      </c>
      <c r="E29" s="93">
        <v>0</v>
      </c>
      <c r="F29" s="67">
        <v>1</v>
      </c>
      <c r="G29" s="67">
        <v>1</v>
      </c>
      <c r="H29" s="67">
        <v>1</v>
      </c>
      <c r="I29" s="67">
        <v>1</v>
      </c>
      <c r="J29" s="67">
        <v>1</v>
      </c>
      <c r="K29" s="67">
        <v>1</v>
      </c>
      <c r="L29" s="67">
        <v>1</v>
      </c>
      <c r="M29" s="67">
        <v>1</v>
      </c>
      <c r="N29" s="67">
        <v>1</v>
      </c>
    </row>
    <row r="30" spans="1:14" ht="15" thickBot="1" x14ac:dyDescent="0.4">
      <c r="A30" s="16" t="s">
        <v>90</v>
      </c>
      <c r="B30" s="92"/>
      <c r="C30" s="32"/>
      <c r="D30" s="42" t="s">
        <v>13</v>
      </c>
      <c r="E30" s="93">
        <v>0</v>
      </c>
      <c r="F30" s="67">
        <v>1</v>
      </c>
      <c r="G30" s="67">
        <v>1</v>
      </c>
      <c r="H30" s="67">
        <v>1</v>
      </c>
      <c r="I30" s="67">
        <v>1</v>
      </c>
      <c r="J30" s="67">
        <v>1</v>
      </c>
      <c r="K30" s="67">
        <v>1</v>
      </c>
      <c r="L30" s="67">
        <v>1</v>
      </c>
      <c r="M30" s="67">
        <v>1</v>
      </c>
      <c r="N30" s="67">
        <v>1</v>
      </c>
    </row>
    <row r="31" spans="1:14" ht="15" thickBot="1" x14ac:dyDescent="0.4">
      <c r="A31" s="16" t="s">
        <v>91</v>
      </c>
      <c r="B31" s="92"/>
      <c r="C31" s="32"/>
      <c r="D31" s="42" t="s">
        <v>13</v>
      </c>
      <c r="E31" s="93">
        <v>0</v>
      </c>
      <c r="F31" s="67">
        <v>1</v>
      </c>
      <c r="G31" s="67">
        <v>1</v>
      </c>
      <c r="H31" s="67">
        <v>1</v>
      </c>
      <c r="I31" s="67">
        <v>1</v>
      </c>
      <c r="J31" s="67">
        <v>1</v>
      </c>
      <c r="K31" s="67">
        <v>1</v>
      </c>
      <c r="L31" s="67">
        <v>1</v>
      </c>
      <c r="M31" s="67">
        <v>1</v>
      </c>
      <c r="N31" s="67">
        <v>1</v>
      </c>
    </row>
    <row r="32" spans="1:14" ht="15" thickBot="1" x14ac:dyDescent="0.4">
      <c r="A32" s="16" t="s">
        <v>92</v>
      </c>
      <c r="B32" s="92"/>
      <c r="C32" s="32"/>
      <c r="D32" s="42" t="s">
        <v>13</v>
      </c>
      <c r="E32" s="93">
        <v>0</v>
      </c>
      <c r="F32" s="67">
        <v>1</v>
      </c>
      <c r="G32" s="67">
        <v>1</v>
      </c>
      <c r="H32" s="67">
        <v>1</v>
      </c>
      <c r="I32" s="67">
        <v>1</v>
      </c>
      <c r="J32" s="67">
        <v>1</v>
      </c>
      <c r="K32" s="67">
        <v>1</v>
      </c>
      <c r="L32" s="67">
        <v>1</v>
      </c>
      <c r="M32" s="67">
        <v>1</v>
      </c>
      <c r="N32" s="67">
        <v>1</v>
      </c>
    </row>
    <row r="33" spans="1:14" ht="15" thickBot="1" x14ac:dyDescent="0.4">
      <c r="A33" s="16" t="s">
        <v>93</v>
      </c>
      <c r="B33" s="92"/>
      <c r="C33" s="32"/>
      <c r="D33" s="42" t="s">
        <v>13</v>
      </c>
      <c r="E33" s="93">
        <v>0</v>
      </c>
      <c r="F33" s="67">
        <v>1</v>
      </c>
      <c r="G33" s="67">
        <v>1</v>
      </c>
      <c r="H33" s="67">
        <v>1</v>
      </c>
      <c r="I33" s="67">
        <v>1</v>
      </c>
      <c r="J33" s="67">
        <v>1</v>
      </c>
      <c r="K33" s="67">
        <v>1</v>
      </c>
      <c r="L33" s="67">
        <v>1</v>
      </c>
      <c r="M33" s="67">
        <v>1</v>
      </c>
      <c r="N33" s="67">
        <v>1</v>
      </c>
    </row>
    <row r="34" spans="1:14" ht="15" thickBot="1" x14ac:dyDescent="0.4">
      <c r="A34" s="16" t="s">
        <v>94</v>
      </c>
      <c r="B34" s="92"/>
      <c r="C34" s="32"/>
      <c r="D34" s="42" t="s">
        <v>13</v>
      </c>
      <c r="E34" s="93">
        <v>0</v>
      </c>
      <c r="F34" s="67">
        <v>1</v>
      </c>
      <c r="G34" s="67">
        <v>1</v>
      </c>
      <c r="H34" s="67">
        <v>1</v>
      </c>
      <c r="I34" s="67">
        <v>1</v>
      </c>
      <c r="J34" s="67">
        <v>1</v>
      </c>
      <c r="K34" s="67">
        <v>1</v>
      </c>
      <c r="L34" s="67">
        <v>1</v>
      </c>
      <c r="M34" s="67">
        <v>1</v>
      </c>
      <c r="N34" s="67">
        <v>1</v>
      </c>
    </row>
    <row r="35" spans="1:14" ht="15" thickBot="1" x14ac:dyDescent="0.4">
      <c r="A35" s="16" t="s">
        <v>95</v>
      </c>
      <c r="B35" s="92"/>
      <c r="C35" s="32"/>
      <c r="D35" s="42" t="s">
        <v>13</v>
      </c>
      <c r="E35" s="93">
        <v>1</v>
      </c>
      <c r="F35" s="67">
        <v>1</v>
      </c>
      <c r="G35" s="67">
        <v>1</v>
      </c>
      <c r="H35" s="67">
        <v>1</v>
      </c>
      <c r="I35" s="67">
        <v>1</v>
      </c>
      <c r="J35" s="67">
        <v>1</v>
      </c>
      <c r="K35" s="67">
        <v>1</v>
      </c>
      <c r="L35" s="67">
        <v>1</v>
      </c>
      <c r="M35" s="67">
        <v>1</v>
      </c>
      <c r="N35" s="67">
        <v>1</v>
      </c>
    </row>
    <row r="36" spans="1:14" ht="15" thickBot="1" x14ac:dyDescent="0.4">
      <c r="A36" s="16" t="s">
        <v>96</v>
      </c>
      <c r="B36" s="92"/>
      <c r="C36" s="32"/>
      <c r="D36" s="42" t="s">
        <v>13</v>
      </c>
      <c r="E36" s="93">
        <v>0</v>
      </c>
      <c r="F36" s="67">
        <v>1</v>
      </c>
      <c r="G36" s="67">
        <v>1</v>
      </c>
      <c r="H36" s="67">
        <v>1</v>
      </c>
      <c r="I36" s="67">
        <v>1</v>
      </c>
      <c r="J36" s="67">
        <v>1</v>
      </c>
      <c r="K36" s="67">
        <v>1</v>
      </c>
      <c r="L36" s="67">
        <v>1</v>
      </c>
      <c r="M36" s="67">
        <v>1</v>
      </c>
      <c r="N36" s="67">
        <v>1</v>
      </c>
    </row>
    <row r="37" spans="1:14" ht="15" thickBot="1" x14ac:dyDescent="0.4">
      <c r="A37" s="16" t="s">
        <v>97</v>
      </c>
      <c r="B37" s="92"/>
      <c r="C37" s="32"/>
      <c r="D37" s="42" t="s">
        <v>13</v>
      </c>
      <c r="E37" s="93">
        <v>0</v>
      </c>
      <c r="F37" s="67">
        <v>1</v>
      </c>
      <c r="G37" s="67">
        <v>1</v>
      </c>
      <c r="H37" s="67">
        <v>1</v>
      </c>
      <c r="I37" s="67">
        <v>1</v>
      </c>
      <c r="J37" s="67">
        <v>1</v>
      </c>
      <c r="K37" s="67">
        <v>1</v>
      </c>
      <c r="L37" s="67">
        <v>1</v>
      </c>
      <c r="M37" s="67">
        <v>1</v>
      </c>
      <c r="N37" s="67">
        <v>1</v>
      </c>
    </row>
    <row r="38" spans="1:14" ht="15" thickBot="1" x14ac:dyDescent="0.4">
      <c r="A38" s="16" t="s">
        <v>98</v>
      </c>
      <c r="B38" s="92"/>
      <c r="C38" s="32"/>
      <c r="D38" s="42" t="s">
        <v>13</v>
      </c>
      <c r="E38" s="93">
        <v>0</v>
      </c>
      <c r="F38" s="67">
        <v>1</v>
      </c>
      <c r="G38" s="67">
        <v>1</v>
      </c>
      <c r="H38" s="67">
        <v>1</v>
      </c>
      <c r="I38" s="67">
        <v>1</v>
      </c>
      <c r="J38" s="67">
        <v>1</v>
      </c>
      <c r="K38" s="67">
        <v>1</v>
      </c>
      <c r="L38" s="67">
        <v>1</v>
      </c>
      <c r="M38" s="67">
        <v>1</v>
      </c>
      <c r="N38" s="67">
        <v>1</v>
      </c>
    </row>
    <row r="39" spans="1:14" ht="15" thickBot="1" x14ac:dyDescent="0.4">
      <c r="A39" s="16" t="s">
        <v>99</v>
      </c>
      <c r="B39" s="92"/>
      <c r="C39" s="32"/>
      <c r="D39" s="42" t="s">
        <v>13</v>
      </c>
      <c r="E39" s="93">
        <v>0</v>
      </c>
      <c r="F39" s="67">
        <v>1</v>
      </c>
      <c r="G39" s="67">
        <v>1</v>
      </c>
      <c r="H39" s="67">
        <v>1</v>
      </c>
      <c r="I39" s="67">
        <v>1</v>
      </c>
      <c r="J39" s="67">
        <v>1</v>
      </c>
      <c r="K39" s="67">
        <v>1</v>
      </c>
      <c r="L39" s="67">
        <v>1</v>
      </c>
      <c r="M39" s="67">
        <v>1</v>
      </c>
      <c r="N39" s="67">
        <v>1</v>
      </c>
    </row>
    <row r="40" spans="1:14" ht="15" thickBot="1" x14ac:dyDescent="0.4">
      <c r="A40" s="16" t="s">
        <v>100</v>
      </c>
      <c r="B40" s="92"/>
      <c r="C40" s="32"/>
      <c r="D40" s="42" t="s">
        <v>13</v>
      </c>
      <c r="E40" s="93">
        <v>0</v>
      </c>
      <c r="F40" s="67">
        <v>1</v>
      </c>
      <c r="G40" s="67">
        <v>1</v>
      </c>
      <c r="H40" s="67">
        <v>1</v>
      </c>
      <c r="I40" s="67">
        <v>1</v>
      </c>
      <c r="J40" s="67">
        <v>1</v>
      </c>
      <c r="K40" s="67">
        <v>1</v>
      </c>
      <c r="L40" s="67">
        <v>1</v>
      </c>
      <c r="M40" s="67">
        <v>1</v>
      </c>
      <c r="N40" s="67">
        <v>1</v>
      </c>
    </row>
    <row r="41" spans="1:14" ht="15" thickBot="1" x14ac:dyDescent="0.4">
      <c r="A41" s="16" t="s">
        <v>101</v>
      </c>
      <c r="B41" s="92"/>
      <c r="C41" s="32"/>
      <c r="D41" s="42" t="s">
        <v>13</v>
      </c>
      <c r="E41" s="93">
        <v>0</v>
      </c>
      <c r="F41" s="67">
        <v>1</v>
      </c>
      <c r="G41" s="67">
        <v>1</v>
      </c>
      <c r="H41" s="67">
        <v>1</v>
      </c>
      <c r="I41" s="67">
        <v>1</v>
      </c>
      <c r="J41" s="67">
        <v>1</v>
      </c>
      <c r="K41" s="67">
        <v>1</v>
      </c>
      <c r="L41" s="67">
        <v>1</v>
      </c>
      <c r="M41" s="67">
        <v>1</v>
      </c>
      <c r="N41" s="67">
        <v>1</v>
      </c>
    </row>
    <row r="42" spans="1:14" ht="15" thickBot="1" x14ac:dyDescent="0.4">
      <c r="A42" s="16" t="s">
        <v>102</v>
      </c>
      <c r="B42" s="92"/>
      <c r="C42" s="32"/>
      <c r="D42" s="42" t="s">
        <v>13</v>
      </c>
      <c r="E42" s="93">
        <v>0</v>
      </c>
      <c r="F42" s="67">
        <v>1</v>
      </c>
      <c r="G42" s="67">
        <v>1</v>
      </c>
      <c r="H42" s="67">
        <v>1</v>
      </c>
      <c r="I42" s="67">
        <v>1</v>
      </c>
      <c r="J42" s="67">
        <v>1</v>
      </c>
      <c r="K42" s="67">
        <v>1</v>
      </c>
      <c r="L42" s="67">
        <v>1</v>
      </c>
      <c r="M42" s="67">
        <v>1</v>
      </c>
      <c r="N42" s="67">
        <v>1</v>
      </c>
    </row>
    <row r="43" spans="1:14" ht="15" thickBot="1" x14ac:dyDescent="0.4">
      <c r="A43" s="16" t="s">
        <v>103</v>
      </c>
      <c r="B43" s="96" t="s">
        <v>112</v>
      </c>
      <c r="C43" s="32"/>
      <c r="D43" s="42" t="s">
        <v>13</v>
      </c>
      <c r="E43" s="93"/>
      <c r="F43" s="67"/>
      <c r="G43" s="67"/>
      <c r="H43" s="67"/>
      <c r="I43" s="67"/>
      <c r="J43" s="67"/>
      <c r="K43" s="67"/>
      <c r="L43" s="67"/>
      <c r="M43" s="67"/>
      <c r="N43" s="67"/>
    </row>
    <row r="44" spans="1:14" ht="15" thickBot="1" x14ac:dyDescent="0.4">
      <c r="A44" s="16" t="s">
        <v>104</v>
      </c>
      <c r="B44" s="96" t="s">
        <v>112</v>
      </c>
      <c r="C44" s="32"/>
      <c r="D44" s="42" t="s">
        <v>13</v>
      </c>
      <c r="E44" s="93"/>
      <c r="F44" s="67"/>
      <c r="G44" s="67"/>
      <c r="H44" s="67"/>
      <c r="I44" s="67"/>
      <c r="J44" s="67"/>
      <c r="K44" s="67"/>
      <c r="L44" s="67"/>
      <c r="M44" s="67"/>
      <c r="N44" s="67"/>
    </row>
    <row r="45" spans="1:14" ht="15" thickBot="1" x14ac:dyDescent="0.4">
      <c r="A45" s="16" t="s">
        <v>105</v>
      </c>
      <c r="B45" s="96" t="s">
        <v>112</v>
      </c>
      <c r="C45" s="32"/>
      <c r="D45" s="42" t="s">
        <v>13</v>
      </c>
      <c r="E45" s="93"/>
      <c r="F45" s="67"/>
      <c r="G45" s="67"/>
      <c r="H45" s="67"/>
      <c r="I45" s="67"/>
      <c r="J45" s="67"/>
      <c r="K45" s="67"/>
      <c r="L45" s="67"/>
      <c r="M45" s="67"/>
      <c r="N45" s="67"/>
    </row>
    <row r="46" spans="1:14" ht="15" thickBot="1" x14ac:dyDescent="0.4">
      <c r="A46" s="16" t="s">
        <v>106</v>
      </c>
      <c r="B46" s="96" t="s">
        <v>112</v>
      </c>
      <c r="C46" s="32"/>
      <c r="D46" s="42" t="s">
        <v>13</v>
      </c>
      <c r="E46" s="93"/>
      <c r="F46" s="67"/>
      <c r="G46" s="67"/>
      <c r="H46" s="67"/>
      <c r="I46" s="67"/>
      <c r="J46" s="67"/>
      <c r="K46" s="67"/>
      <c r="L46" s="67"/>
      <c r="M46" s="67"/>
      <c r="N46" s="67"/>
    </row>
    <row r="47" spans="1:14" ht="15" thickBot="1" x14ac:dyDescent="0.4">
      <c r="A47" s="16" t="s">
        <v>107</v>
      </c>
      <c r="B47" s="96" t="s">
        <v>112</v>
      </c>
      <c r="C47" s="32"/>
      <c r="D47" s="42" t="s">
        <v>13</v>
      </c>
      <c r="E47" s="93"/>
      <c r="F47" s="67"/>
      <c r="G47" s="67"/>
      <c r="H47" s="67"/>
      <c r="I47" s="67"/>
      <c r="J47" s="67"/>
      <c r="K47" s="67"/>
      <c r="L47" s="67"/>
      <c r="M47" s="67"/>
      <c r="N47" s="67"/>
    </row>
    <row r="48" spans="1:14" ht="17.149999999999999" customHeight="1" thickBot="1" x14ac:dyDescent="0.4">
      <c r="A48" s="16" t="s">
        <v>108</v>
      </c>
      <c r="B48" s="96" t="s">
        <v>112</v>
      </c>
      <c r="C48" s="32"/>
      <c r="D48" s="42" t="s">
        <v>13</v>
      </c>
      <c r="E48" s="93"/>
      <c r="F48" s="67"/>
      <c r="G48" s="67"/>
      <c r="H48" s="67"/>
      <c r="I48" s="67"/>
      <c r="J48" s="67"/>
      <c r="K48" s="67"/>
      <c r="L48" s="67"/>
      <c r="M48" s="67"/>
      <c r="N48" s="67"/>
    </row>
    <row r="49" spans="1:14" ht="15" customHeight="1" thickBot="1" x14ac:dyDescent="0.4">
      <c r="A49" s="16" t="s">
        <v>109</v>
      </c>
      <c r="B49" s="96" t="s">
        <v>112</v>
      </c>
      <c r="C49" s="32"/>
      <c r="D49" s="42" t="s">
        <v>13</v>
      </c>
      <c r="E49" s="93"/>
      <c r="F49" s="67"/>
      <c r="G49" s="67"/>
      <c r="H49" s="67"/>
      <c r="I49" s="67"/>
      <c r="J49" s="67"/>
      <c r="K49" s="67"/>
      <c r="L49" s="67"/>
      <c r="M49" s="67"/>
      <c r="N49" s="67"/>
    </row>
    <row r="50" spans="1:14" ht="15" thickBot="1" x14ac:dyDescent="0.4">
      <c r="A50" s="16" t="s">
        <v>110</v>
      </c>
      <c r="B50" s="92"/>
      <c r="C50" s="32"/>
      <c r="D50" s="42" t="s">
        <v>13</v>
      </c>
      <c r="E50" s="93">
        <v>16</v>
      </c>
      <c r="F50" s="67">
        <v>16</v>
      </c>
      <c r="G50" s="67">
        <v>16</v>
      </c>
      <c r="H50" s="67">
        <v>16</v>
      </c>
      <c r="I50" s="67">
        <v>16</v>
      </c>
      <c r="J50" s="67">
        <v>16</v>
      </c>
      <c r="K50" s="67">
        <v>16</v>
      </c>
      <c r="L50" s="67">
        <v>16</v>
      </c>
      <c r="M50" s="67">
        <v>16</v>
      </c>
      <c r="N50" s="67">
        <v>16</v>
      </c>
    </row>
    <row r="51" spans="1:14" ht="15" thickBot="1" x14ac:dyDescent="0.4">
      <c r="A51" s="16" t="s">
        <v>111</v>
      </c>
      <c r="B51" s="92"/>
      <c r="C51" s="32"/>
      <c r="D51" s="42" t="s">
        <v>13</v>
      </c>
      <c r="E51" s="93">
        <v>16</v>
      </c>
      <c r="F51" s="67">
        <v>16</v>
      </c>
      <c r="G51" s="67">
        <v>16</v>
      </c>
      <c r="H51" s="67">
        <v>16</v>
      </c>
      <c r="I51" s="67">
        <v>16</v>
      </c>
      <c r="J51" s="67">
        <v>16</v>
      </c>
      <c r="K51" s="67">
        <v>16</v>
      </c>
      <c r="L51" s="67">
        <v>16</v>
      </c>
      <c r="M51" s="67">
        <v>16</v>
      </c>
      <c r="N51" s="67">
        <v>16</v>
      </c>
    </row>
    <row r="52" spans="1:14" x14ac:dyDescent="0.35">
      <c r="A52" s="56"/>
      <c r="B52" s="32"/>
      <c r="C52" s="32"/>
      <c r="N52" s="22"/>
    </row>
    <row r="53" spans="1:14" x14ac:dyDescent="0.35">
      <c r="D53"/>
      <c r="E53"/>
      <c r="F53"/>
      <c r="G53"/>
      <c r="H53"/>
      <c r="I53"/>
      <c r="J53"/>
      <c r="K53"/>
      <c r="L53"/>
      <c r="M53"/>
    </row>
    <row r="54" spans="1:14" x14ac:dyDescent="0.35">
      <c r="N54" s="22"/>
    </row>
    <row r="55" spans="1:14" ht="15.5" x14ac:dyDescent="0.35">
      <c r="A55" s="3" t="s">
        <v>150</v>
      </c>
      <c r="N55" s="22"/>
    </row>
    <row r="56" spans="1:14" x14ac:dyDescent="0.35">
      <c r="N56" s="22"/>
    </row>
    <row r="57" spans="1:14" x14ac:dyDescent="0.35">
      <c r="D57" s="42" t="s">
        <v>14</v>
      </c>
      <c r="E57" s="79">
        <f>SUMPRODUCT($B$10:$B$51,E10:E51)</f>
        <v>0</v>
      </c>
      <c r="F57" s="79">
        <f>SUMPRODUCT($B$10:$B$51,F10:F51)</f>
        <v>0</v>
      </c>
      <c r="G57" s="79">
        <f t="shared" ref="G57:M57" si="0">SUMPRODUCT($B$10:$B$51,G10:G51)</f>
        <v>0</v>
      </c>
      <c r="H57" s="79">
        <f t="shared" si="0"/>
        <v>0</v>
      </c>
      <c r="I57" s="79">
        <f t="shared" si="0"/>
        <v>0</v>
      </c>
      <c r="J57" s="79">
        <f t="shared" si="0"/>
        <v>0</v>
      </c>
      <c r="K57" s="79">
        <f t="shared" si="0"/>
        <v>0</v>
      </c>
      <c r="L57" s="79">
        <f t="shared" si="0"/>
        <v>0</v>
      </c>
      <c r="M57" s="79">
        <f t="shared" si="0"/>
        <v>0</v>
      </c>
      <c r="N57" s="79">
        <f>SUMPRODUCT($B$10:$B$51,N10:N51)</f>
        <v>0</v>
      </c>
    </row>
  </sheetData>
  <protectedRanges>
    <protectedRange sqref="B10:B51" name="Område2"/>
    <protectedRange sqref="B10:B42" name="Priser"/>
  </protectedRanges>
  <mergeCells count="2">
    <mergeCell ref="E2:N6"/>
    <mergeCell ref="E8:N8"/>
  </mergeCells>
  <dataValidations count="1">
    <dataValidation type="decimal" operator="greaterThanOrEqual" allowBlank="1" showInputMessage="1" showErrorMessage="1" error="Der skal indtastes 0 eller et positivt tal" sqref="B10:B42" xr:uid="{00000000-0002-0000-0A00-000000000000}">
      <formula1>0</formula1>
    </dataValidation>
  </dataValidations>
  <pageMargins left="0.7" right="0.7" top="0.75" bottom="0.75" header="0.3" footer="0.3"/>
  <pageSetup paperSize="9" orientation="portrait" r:id="rId1"/>
  <ignoredErrors>
    <ignoredError sqref="F57:N57" formulaRange="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2" baseType="variant">
      <vt:variant>
        <vt:lpstr>Regneark</vt:lpstr>
      </vt:variant>
      <vt:variant>
        <vt:i4>11</vt:i4>
      </vt:variant>
    </vt:vector>
  </HeadingPairs>
  <TitlesOfParts>
    <vt:vector size="11" baseType="lpstr">
      <vt:lpstr>0. Forside</vt:lpstr>
      <vt:lpstr>1. Evalueringsteknisk pris</vt:lpstr>
      <vt:lpstr>4. Afkl.fasen &amp; Transition Ind</vt:lpstr>
      <vt:lpstr>5.1 Support</vt:lpstr>
      <vt:lpstr>5.2 Applikationsdrift</vt:lpstr>
      <vt:lpstr>5.4 Applikationsvedligeholdelse</vt:lpstr>
      <vt:lpstr>6. Design og planlægningsfasen</vt:lpstr>
      <vt:lpstr>7. Udviklingsfasen</vt:lpstr>
      <vt:lpstr>8.1 Standardbestillingsydelser</vt:lpstr>
      <vt:lpstr>8.2 Konsulentydelser,Timepriser</vt:lpstr>
      <vt:lpstr>13 Optioner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2025-07-01T18:24:27Z</dcterms:created>
  <dcterms:modified xsi:type="dcterms:W3CDTF">2025-07-01T18:30:31Z</dcterms:modified>
</cp:coreProperties>
</file>